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283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'Доходы'!$A$1:$F$93</definedName>
  </definedNames>
  <calcPr fullCalcOnLoad="1"/>
</workbook>
</file>

<file path=xl/sharedStrings.xml><?xml version="1.0" encoding="utf-8"?>
<sst xmlns="http://schemas.openxmlformats.org/spreadsheetml/2006/main" count="811" uniqueCount="474">
  <si>
    <t>ОТЧЕТ ОБ ИСПОЛНЕНИИ БЮДЖЕТА</t>
  </si>
  <si>
    <t>КОДЫ</t>
  </si>
  <si>
    <t>0503117</t>
  </si>
  <si>
    <t xml:space="preserve">                   Дата</t>
  </si>
  <si>
    <t>Наименование</t>
  </si>
  <si>
    <t xml:space="preserve">             по ОКПО</t>
  </si>
  <si>
    <t xml:space="preserve">финансового органа  </t>
  </si>
  <si>
    <t xml:space="preserve">        Глава  по БК</t>
  </si>
  <si>
    <t>Наименование публично-правового образования</t>
  </si>
  <si>
    <t>по ОКТМО</t>
  </si>
  <si>
    <t>Периодичность:  месячная</t>
  </si>
  <si>
    <t xml:space="preserve">Единица измерения:  руб </t>
  </si>
  <si>
    <t>383</t>
  </si>
  <si>
    <t xml:space="preserve">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</si>
  <si>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</si>
  <si>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</si>
  <si>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</si>
  <si>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Код</t>
  </si>
  <si>
    <t>стро-</t>
  </si>
  <si>
    <t xml:space="preserve">по бюджетной </t>
  </si>
  <si>
    <t>Неисполненные</t>
  </si>
  <si>
    <t>ки</t>
  </si>
  <si>
    <t>классификации</t>
  </si>
  <si>
    <t>назначения</t>
  </si>
  <si>
    <t> 010</t>
  </si>
  <si>
    <t/>
  </si>
  <si>
    <t> 020</t>
  </si>
  <si>
    <t>182 1 01 00000 00 0000 000</t>
  </si>
  <si>
    <t>182 1 01 02000 01 0000 110</t>
  </si>
  <si>
    <t>182 1 01 02010 01 0000 110</t>
  </si>
  <si>
    <t>182 1 01 02010 01 1000 110</t>
  </si>
  <si>
    <t>182 1 01 02010 01 2000 110</t>
  </si>
  <si>
    <t>182 1 01 02010 01 2100 110</t>
  </si>
  <si>
    <t>182 1 01 02010 01 3000 110</t>
  </si>
  <si>
    <t>182 1 01 02010 01 4000 110</t>
  </si>
  <si>
    <t>182 1 01 02020 01 0000 110</t>
  </si>
  <si>
    <t>182 1 01 02020 01 1000 110</t>
  </si>
  <si>
    <t>182 1 01 02020 01 2000 110</t>
  </si>
  <si>
    <t>182 1 01 02020 01 2100 110</t>
  </si>
  <si>
    <t>182 1 01 02020 01 3000 110</t>
  </si>
  <si>
    <t>182 1 01 02030 01 0000 110</t>
  </si>
  <si>
    <t>182 1 01 02030 01 1000 110</t>
  </si>
  <si>
    <t>182 1 01 02030 01 3000 110</t>
  </si>
  <si>
    <t>182 1 05 00000 00 0000 000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</si>
  <si>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</si>
  <si>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</si>
  <si>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</si>
  <si>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</si>
  <si>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</si>
  <si>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182 1 05 03010 01 3000 110</t>
  </si>
  <si>
    <t>182 1 05 03010 01 4000 110</t>
  </si>
  <si>
    <t> Иные межбюджетные трансферты</t>
  </si>
  <si>
    <t xml:space="preserve">                          2. Расходы бюджета</t>
  </si>
  <si>
    <t xml:space="preserve">Код расхода </t>
  </si>
  <si>
    <t xml:space="preserve">Утвержденные </t>
  </si>
  <si>
    <t>по бюджетной</t>
  </si>
  <si>
    <t>бюджетные</t>
  </si>
  <si>
    <t> 200</t>
  </si>
  <si>
    <t> Общегосударственные вопросы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</si>
  <si>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</si>
  <si>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Прочая закупка товаров, работ и услуг для обеспечения государственных (муниципальных) нужд</t>
  </si>
  <si>
    <t>902 0104 8900000000 000</t>
  </si>
  <si>
    <t> Другие общегосударственные вопросы</t>
  </si>
  <si>
    <t> Подпрограмма "Защита от чрезвычайных ситуаций"</t>
  </si>
  <si>
    <t> Национальная экономика</t>
  </si>
  <si>
    <t> Общеэкономические вопросы</t>
  </si>
  <si>
    <t> Жилищно-коммунальное хозяйство</t>
  </si>
  <si>
    <t> Культура, кинематография</t>
  </si>
  <si>
    <t> Культура</t>
  </si>
  <si>
    <t> Подпрограмма "Развитие культуры"</t>
  </si>
  <si>
    <t> Результат исполнения бюджета (дефицит "-", профицит "+")</t>
  </si>
  <si>
    <t> 450</t>
  </si>
  <si>
    <t>х</t>
  </si>
  <si>
    <t>-</t>
  </si>
  <si>
    <t xml:space="preserve">                                                     3. Источники финансирования дефицита бюджета</t>
  </si>
  <si>
    <t xml:space="preserve">Код источника </t>
  </si>
  <si>
    <t xml:space="preserve">Исполнено </t>
  </si>
  <si>
    <t>Неисполненные назначения</t>
  </si>
  <si>
    <t>финансирования</t>
  </si>
  <si>
    <t xml:space="preserve">дефицита бюджета </t>
  </si>
  <si>
    <t> Источники финансирования дефицита бюджетов - всего</t>
  </si>
  <si>
    <t> 500</t>
  </si>
  <si>
    <t> 620</t>
  </si>
  <si>
    <t> Изменение остатков средств на счетах по учету средств бюджета</t>
  </si>
  <si>
    <t> 700</t>
  </si>
  <si>
    <t> Увеличение остатков средств бюджетов</t>
  </si>
  <si>
    <t> 710</t>
  </si>
  <si>
    <t> Увеличение прочих остатков средств бюджетов</t>
  </si>
  <si>
    <t> Увеличение прочих остатков денежных средств бюджетов</t>
  </si>
  <si>
    <t> Увеличение прочих остатков денежных средств бюджетов муниципальных районов</t>
  </si>
  <si>
    <t> Уменьшение остатков средств бюджетов</t>
  </si>
  <si>
    <t> 720</t>
  </si>
  <si>
    <t> Уменьшение прочих остатков средств бюджетов</t>
  </si>
  <si>
    <t> Уменьшение прочих остатков денежных средств бюджетов</t>
  </si>
  <si>
    <t> Уменьшение прочих остатков денежных средств бюджетов муниципальных районов</t>
  </si>
  <si>
    <t>Главный бухгалтер</t>
  </si>
  <si>
    <t>04229099</t>
  </si>
  <si>
    <t>951</t>
  </si>
  <si>
    <t>60627405</t>
  </si>
  <si>
    <t>Администрация Куйбышевского сельского поселения</t>
  </si>
  <si>
    <t>Бюджет Куйбышевского сельского поселения</t>
  </si>
  <si>
    <t>Код дохода по бюджетной классификации</t>
  </si>
  <si>
    <t>Код строки</t>
  </si>
  <si>
    <t>000 1 00 00000 00 0000 000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</si>
  <si>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</si>
  <si>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</si>
  <si>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</si>
  <si>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</si>
  <si>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Земельный налог</t>
  </si>
  <si>
    <t xml:space="preserve">Земельный налог с организаций </t>
  </si>
  <si>
    <t>182 1 06 06030 00 0000 110</t>
  </si>
  <si>
    <t>Земельный налог с организаций, обладающих земельным участком, расположенным в границах сельских 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</si>
  <si>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</si>
  <si>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</si>
  <si>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</si>
  <si>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</si>
  <si>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</si>
  <si>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182 1 06 00000 00 0000 000</t>
  </si>
  <si>
    <t>182 1 06 01000 00 0000 110</t>
  </si>
  <si>
    <t>182 1 06 06000 00 0000 110</t>
  </si>
  <si>
    <t>182 1 06 01030 10 1000 110</t>
  </si>
  <si>
    <t>182 1 06 01030 10 2000 110</t>
  </si>
  <si>
    <t>182 1 06 01030 10 2100 110</t>
  </si>
  <si>
    <t>182 1 06 06033 10 1000 110</t>
  </si>
  <si>
    <t>182 1 06 06043 10 1000 110</t>
  </si>
  <si>
    <t>182 1 06 06043 10 2100 110</t>
  </si>
  <si>
    <t>182 1 06 06043 10 2000 110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</si>
  <si>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</si>
  <si>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</si>
  <si>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951 1 11 00000 00 0000 000</t>
  </si>
  <si>
    <t>951 1 11 05000 00 0000 120</t>
  </si>
  <si>
    <t>951 1 11 05020 00 0000 120</t>
  </si>
  <si>
    <t>951 1 11 05030 00 0000 120</t>
  </si>
  <si>
    <t>902 1 11 05025 10 0000 120</t>
  </si>
  <si>
    <t>951 1 11 05035 10 0000 120</t>
  </si>
  <si>
    <t>951 1 11 07000 00 0000 120</t>
  </si>
  <si>
    <t>951 1 11 07010 00 0000 120</t>
  </si>
  <si>
    <t>951 1 11 07015 10 0000 120</t>
  </si>
  <si>
    <t>951 1 16 00000 00 0000 000</t>
  </si>
  <si>
    <t>951 1 16 90000 00 0000 140</t>
  </si>
  <si>
    <t>951 1 16 90050 10 0000 140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</si>
  <si>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</si>
  <si>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</si>
  <si>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</si>
  <si>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</si>
  <si>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</si>
  <si>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Иные межбюджетные трансферты</t>
  </si>
  <si>
    <t>951 0000 0000000 000 000</t>
  </si>
  <si>
    <t>951 0100 0000000000 000</t>
  </si>
  <si>
    <t>951 0102 0000000000 000</t>
  </si>
  <si>
    <t> Собрание депутатов Куйбышевского сельского поселения</t>
  </si>
  <si>
    <t>951 0102 8200000000 000</t>
  </si>
  <si>
    <t>951 0102 8220000000 000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</si>
  <si>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</si>
  <si>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951 0102 8220001030 000</t>
  </si>
  <si>
    <t> Фонд оплаты труда государственных (муниципальных) органов</t>
  </si>
  <si>
    <t>951 0102 8220001030 121</t>
  </si>
  <si>
    <t>951 0102 8220001030 122</t>
  </si>
  <si>
    <t>951 0102 8220001030 129</t>
  </si>
  <si>
    <t>951 0104 0000000000 000</t>
  </si>
  <si>
    <t>951 0104 8200000000 000</t>
  </si>
  <si>
    <t>951 0104 8210000000 000</t>
  </si>
  <si>
    <t>Иные выплаты персоналу государственных (муниципальных) органов, за исключением фонда оплаты труда</t>
  </si>
  <si>
    <t>951 0104 8210001020 244</t>
  </si>
  <si>
    <t>951 0104 8210001020 122</t>
  </si>
  <si>
    <t>951 0104 8210001020 000</t>
  </si>
  <si>
    <t>951 0104 8220000000 000</t>
  </si>
  <si>
    <t>951 0104 8220001030 000</t>
  </si>
  <si>
    <t>951 0104 8220001030 121</t>
  </si>
  <si>
    <t>951 0104 8220001030 122</t>
  </si>
  <si>
    <t>951 0104 8220001030 129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</si>
  <si>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</si>
  <si>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951 0104 8220001040 244</t>
  </si>
  <si>
    <t>951 0104 8220001040 000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</si>
  <si>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</si>
  <si>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>951 0104 8220088880 000</t>
  </si>
  <si>
    <t>951 0104 8220088880 851</t>
  </si>
  <si>
    <t>951 0104 8220088880 852</t>
  </si>
  <si>
    <t>Обеспечение деятельности Правительства Ростовской области</t>
  </si>
  <si>
    <t>951 0104 8900000000 000</t>
  </si>
  <si>
    <t>Иные непрограммные мероприятия</t>
  </si>
  <si>
    <t>951 0104 8990000000 000</t>
  </si>
  <si>
    <t>Субвенция на осуществление полномочий по определению в соответствии с частью 1 статьи 11.2 Областного закона от 25 октября 2002 года "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</si>
  <si>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951 0104 8990072390 244</t>
  </si>
  <si>
    <t>951 0104 8990072390 000</t>
  </si>
  <si>
    <t>951 0113 0000000000 000</t>
  </si>
  <si>
    <t>Муниципальная программа Куйбышевского сельского поселения "Доступная среда"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</si>
  <si>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</si>
  <si>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>951 0113 7110000000 000</t>
  </si>
  <si>
    <t>Адаптация для инвалидов и других маломобильных групп населения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</si>
  <si>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951 0113 7110002010 000</t>
  </si>
  <si>
    <t>Прочая закупка товаров, работ и услуг для обеспечения государственных (муниципальных) нужд</t>
  </si>
  <si>
    <t>951 0113 7110002010 244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</si>
  <si>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"Адаптация приоритетных объектов для беспрепятственного доступа и получения услуг инвалидами и другими маломобильными группами населения" муниципальной программы Куйбышевского сельского поселения "Доступная среда"</t>
  </si>
  <si>
    <t>951 0113 7100000000 000</t>
  </si>
  <si>
    <t>951 0113 7120002020 000</t>
  </si>
  <si>
    <t>951 0113 7120002020 244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</si>
  <si>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</si>
  <si>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>Подпрограмма "Профилактика экстремизма и терроризма в Куйбышевском сельском поселении"</t>
  </si>
  <si>
    <t>951 0113 7400000000 000</t>
  </si>
  <si>
    <t>951 0113 7410000000 000</t>
  </si>
  <si>
    <t>Расходы на информационно-пропагандистское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</si>
  <si>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>951 0113 7410002110 000</t>
  </si>
  <si>
    <t>951 0113 7410002110 244</t>
  </si>
  <si>
    <t>951 0113 7900000000 000</t>
  </si>
  <si>
    <t>951 0113 7910000000 000</t>
  </si>
  <si>
    <t>Муниципальная программа Куйбышевского сельского поселения «Информационное общество»</t>
  </si>
  <si>
    <t> Подпрограмма "Развитие информационных технологий»</t>
  </si>
  <si>
    <t> 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технологий» муниципальной программы Куйбышевского сельского поселения «Информационное общество»</t>
  </si>
  <si>
    <t>951 0113 7910002200 000</t>
  </si>
  <si>
    <t>951 0113 7910002200 244</t>
  </si>
  <si>
    <t>Непрограммные расходы</t>
  </si>
  <si>
    <t>Непрограммные расходы органа местного самоуправления Куйбышевского сельского поселения</t>
  </si>
  <si>
    <t>951 0113 9900000000 000</t>
  </si>
  <si>
    <t>951 0113 9990000000 000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</si>
  <si>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</si>
  <si>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>951 0113 9990088880 000</t>
  </si>
  <si>
    <t>951 0113 9990088880 244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</si>
  <si>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(государмственных орагнов), органов местного самоуправления либо должностных лиц этих органов, а также в результате деятельности казенных учреждений</t>
  </si>
  <si>
    <t>951 0113 9990088880 831</t>
  </si>
  <si>
    <t>Уплата прочих налогов, сборов и иных платежей</t>
  </si>
  <si>
    <t>951 0113 9990088880 852</t>
  </si>
  <si>
    <t>Уплата иных платежей</t>
  </si>
  <si>
    <t>951 0113 9990088880 853</t>
  </si>
  <si>
    <t>Национальная оборона</t>
  </si>
  <si>
    <t>951 0203 0000000000 000</t>
  </si>
  <si>
    <t>Мобилизация и вневойсковая подготовка</t>
  </si>
  <si>
    <t>Субвенция на осуществление первичного воинского учета на территориях, где отсутствуют военные комиссариаты</t>
  </si>
  <si>
    <t>Фонд оплаты труда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</si>
  <si>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</si>
  <si>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951 0203 8990051180 129</t>
  </si>
  <si>
    <t>951 0203 8990051180 121</t>
  </si>
  <si>
    <t>951 0203 8990000000 000</t>
  </si>
  <si>
    <t>951 0203 8990051180 000</t>
  </si>
  <si>
    <t>951 0200 0000000000 000</t>
  </si>
  <si>
    <t>951 0203 8900000000 000</t>
  </si>
  <si>
    <t>Национальная безопасность и правоохранительная деятельность</t>
  </si>
  <si>
    <t>951 0300 0000000000 000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</si>
  <si>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</si>
  <si>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951 0309 0000000000 000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</si>
  <si>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</si>
  <si>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951 0309 7500000000 000</t>
  </si>
  <si>
    <t>951 0309 7510000000 000</t>
  </si>
  <si>
    <t>Подпрограмма "Пожарная безопасность"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</si>
  <si>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</si>
  <si>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951 0309 7510002120 000</t>
  </si>
  <si>
    <t>951 0309 7520000000 000</t>
  </si>
  <si>
    <t>Расходы на поддержание в готовности сил и средств аварийно-спасательного формирования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</si>
  <si>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951 0309 7520002130 000</t>
  </si>
  <si>
    <t>951 0309 7520002130 244</t>
  </si>
  <si>
    <t>Расходы на обучение населения и руководящего состава организаций к действиям по гражданской обороне и чрезвычайных ситуаций в мирное и военное время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</si>
  <si>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951 0309 7520002140 000</t>
  </si>
  <si>
    <t>951 0309 7520002140 244</t>
  </si>
  <si>
    <t>Мероприятия в сфере средств массовой информации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</si>
  <si>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951 0309 7520002150 000</t>
  </si>
  <si>
    <t>951 0309 7520002150 244</t>
  </si>
  <si>
    <t>951 0309 7520002160 000</t>
  </si>
  <si>
    <t>951 0309 7520002160 244</t>
  </si>
  <si>
    <t>Мероприятия по ликвидации последствий ЧС природного и техногенного характера в рамках  подпрограммы "Защита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</si>
  <si>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</si>
  <si>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</si>
  <si>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951 0309 7530000000 000</t>
  </si>
  <si>
    <t>951 0309 7530002170 000</t>
  </si>
  <si>
    <t>951 0309 7530002170 244</t>
  </si>
  <si>
    <t>951 0400 0000000000 000</t>
  </si>
  <si>
    <t>951 0401 0000000000 000</t>
  </si>
  <si>
    <t>951 0401 7300000000 000</t>
  </si>
  <si>
    <t>Подпрограмма "Активная политика занятости населения"</t>
  </si>
  <si>
    <t>Муниципальная программа Куйбышевского сельского поселения "Содействие занятости населения"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</si>
  <si>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</si>
  <si>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951 0401 7310000000 000</t>
  </si>
  <si>
    <t>951 0401 7310002080 000</t>
  </si>
  <si>
    <t>951 0401 7310002080 244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</si>
  <si>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женщин в период отпуска по уходу за ребенком до достижения им возраста трех лет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</si>
  <si>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>951 0401 7310002090 000</t>
  </si>
  <si>
    <t>951 0401 7310002090 244</t>
  </si>
  <si>
    <t>Подпрограмма "Дополнительные мероприятия по содействию трудоустройству инвалидов"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</si>
  <si>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</si>
  <si>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>951 0401 7320000000 000</t>
  </si>
  <si>
    <t>951 0401 7320002100 000</t>
  </si>
  <si>
    <t>951 0401 7320002100 244</t>
  </si>
  <si>
    <t>951 0500 0000000000 000</t>
  </si>
  <si>
    <t>Муниципальная программа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</si>
  <si>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</si>
  <si>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>Благоустройство</t>
  </si>
  <si>
    <t>951 0503 0000000000 000</t>
  </si>
  <si>
    <t>951 0503 7200000000 000</t>
  </si>
  <si>
    <t> Подпрограмма "Содержание объектов благоустройства Куйбышевского сельского поселения"</t>
  </si>
  <si>
    <t>951 0503 7220000000 000</t>
  </si>
  <si>
    <t>951 0503 7220002050 000</t>
  </si>
  <si>
    <t>951 0503 7220002050 244</t>
  </si>
  <si>
    <t>951 0503 7220002060 000</t>
  </si>
  <si>
    <t>951 0503 7220002060 244</t>
  </si>
  <si>
    <t>Расходы на реализацию мероприятий содержание и оплата за электроэнергию уличного освещения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</si>
  <si>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951 0503 7220002070 000</t>
  </si>
  <si>
    <t>951 0503 7220002070 244</t>
  </si>
  <si>
    <t>Расходы на реализацию мероприятий по содержанию мест захоронения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</si>
  <si>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Расходы на реализацию мероприятий содержание объектов озеленения и благоустройства в рамках  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</si>
  <si>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>Муниципальная программа Куйбышевского сельского поселения "Энергоэффективность и развитие энергетики"</t>
  </si>
  <si>
    <t>951 0503 8100000000 000</t>
  </si>
  <si>
    <t> Подпрограмма "Энергосбережение и повышение энергетической эффективности"</t>
  </si>
  <si>
    <t>951 0503 8110000000 000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</si>
  <si>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 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</si>
  <si>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>951 0503 8110002250 000</t>
  </si>
  <si>
    <t>951 05038110002250 244</t>
  </si>
  <si>
    <t>951 0503 9990000000 000</t>
  </si>
  <si>
    <t>951 0503 9990003010 000</t>
  </si>
  <si>
    <t>951 0503 9990003010 540</t>
  </si>
  <si>
    <t>951 0600 0000000000 000</t>
  </si>
  <si>
    <t>951 0605 0000000000 000</t>
  </si>
  <si>
    <t>951 0605 7700000000 000</t>
  </si>
  <si>
    <t>951 0605 7710000000 000</t>
  </si>
  <si>
    <t> Расходы на обеспечение экологической безопасности и качества окружающей среды в рамках подпрограммы "Охрана окружающей среды в Куйбышевском сельском поселении"  муниципальной программы Куйбышевского сельского поселения "Охрана окружающей среды и рациональное природопользование"</t>
  </si>
  <si>
    <t>951 0605 7710002180 000</t>
  </si>
  <si>
    <t>951 0605 7710002180 244</t>
  </si>
  <si>
    <t>951 0800 0000000000 000</t>
  </si>
  <si>
    <t>951 0801 0000000000 000</t>
  </si>
  <si>
    <t>951 0801 1100000000 000</t>
  </si>
  <si>
    <t>951 0801 1110000000 000</t>
  </si>
  <si>
    <t>951 0801 1110073850 000</t>
  </si>
  <si>
    <t>951 0801 1110073850 540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</si>
  <si>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</si>
  <si>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951 0801 1110073850 611</t>
  </si>
  <si>
    <t>Расходы на обеспечение деятельности (оказание услуг) муниципального учреждения Куйбышевского сельского поселения в рамках  подпрограммы "Развитие культуры"  муниципальной программы Куйбышевского сельского поселения "Развитие культуры и туризма"</t>
  </si>
  <si>
    <t>Субсидия на софинансирование повышения заработной платы работникам муниципальных учреждений культуры в рамках  подпрограммы "Развитие культуры"  государственной программы Ростовской области "Развитие культуры и туризма"</t>
  </si>
  <si>
    <t>Софинансирование субсидии повышения заработной платы работникам муниципального учреждения культуры в рамках подпрограммы "Развитие культуры" муниципальной программы Куйбышевского сельского поселения "Развитие культуры и туризма"</t>
  </si>
  <si>
    <t>182 1 06 06033 10 2000 110</t>
  </si>
  <si>
    <t>182 1 06 06033 10 2100 110</t>
  </si>
  <si>
    <t>182 1 06 06033 10 4000 110</t>
  </si>
  <si>
    <t>182 1 06 06043 10 4000 110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</si>
  <si>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</si>
  <si>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</si>
  <si>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</si>
  <si>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</si>
  <si>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ШТРАФЫ, САНКЦИИ, ВОЗМЕЩЕНИЕ УЩЕРБА</t>
  </si>
  <si>
    <t>Невыясненные поступления</t>
  </si>
  <si>
    <t>Невыясненные поступления, зачисляемые в бюджеты поселений</t>
  </si>
  <si>
    <t>951 1 17 00000 00 0000 000</t>
  </si>
  <si>
    <t>951 1 17 01000 00 0000 180</t>
  </si>
  <si>
    <t>951 1 17 01050 10 0000 180</t>
  </si>
  <si>
    <t>ПРОЧИЕ НЕНАЛОГОВЫЕ ДОХОДЫ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</si>
  <si>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</si>
  <si>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</si>
  <si>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</si>
  <si>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</si>
  <si>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</si>
  <si>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с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соотвествии со статьями 227,227 1 и 228 Налогового кодекса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</si>
  <si>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</si>
  <si>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физическими лицами, зарегистрированными в качестве индивидуальных предпринимателей, нотариусов, занимающихся частной практикой в соотвествии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</si>
  <si>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</si>
  <si>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</si>
  <si>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НАЛОГИ НА СОВОКУПНЫЙ ДОХОД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</si>
  <si>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</si>
  <si>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</si>
  <si>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</si>
  <si>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</si>
  <si>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земели, находящиеся в собственности сельских поселений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</si>
  <si>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</si>
  <si>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</si>
  <si>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</si>
  <si>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</si>
  <si>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</si>
  <si>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</si>
  <si>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</si>
  <si>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</si>
  <si>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</si>
  <si>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</si>
  <si>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</si>
  <si>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</si>
  <si>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</si>
  <si>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</si>
  <si>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</si>
  <si>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Социальная политика</t>
  </si>
  <si>
    <t>951 1000 0000000000 000</t>
  </si>
  <si>
    <t>Пенсионное обеспечение</t>
  </si>
  <si>
    <t>951 1001 0000000000 000</t>
  </si>
  <si>
    <t>951 1001 9900000000 000</t>
  </si>
  <si>
    <t>904 1001 9990000000 000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</si>
  <si>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</si>
  <si>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>904 1001 9990001090 000</t>
  </si>
  <si>
    <t>Иные пенсии, социальные доплаты к пенсиям</t>
  </si>
  <si>
    <t>904 1001 9990001090 312</t>
  </si>
  <si>
    <t>Физическая культура и спорт</t>
  </si>
  <si>
    <t>Другие вопросы в области физической культуры и спорта</t>
  </si>
  <si>
    <t>951 1105 0000000000 000</t>
  </si>
  <si>
    <t>Муниципальная программа Куйбышевского сельского поселения "Развитие физической культуры и спорта"</t>
  </si>
  <si>
    <t>951 1105 7800000000 000</t>
  </si>
  <si>
    <t>Подпрограмма "Развитие физической культуры и массового спорта Куйбышевского сельского поселения"</t>
  </si>
  <si>
    <t>951 1105 7810000000 000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</si>
  <si>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</si>
  <si>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>951 1105 7810002190 00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</si>
  <si>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</si>
  <si>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951 1105 7810002190 123</t>
  </si>
  <si>
    <t>951 1105 7810002190 244</t>
  </si>
  <si>
    <t>951 1100 0000000000 000</t>
  </si>
  <si>
    <t>952 0000 0000000000 000</t>
  </si>
  <si>
    <t>952 0100 0000000000 000</t>
  </si>
  <si>
    <t>952 0103 0000000000 000</t>
  </si>
  <si>
    <t>952 0103 9900000000 000</t>
  </si>
  <si>
    <t> Непрограммные расходы органа местного самоуправления Куйбышевского сельского поселения</t>
  </si>
  <si>
    <t> Непрограммные расходы</t>
  </si>
  <si>
    <t>952 0103 9990000000 000</t>
  </si>
  <si>
    <t> 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</si>
  <si>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952 0103 9990000110 000</t>
  </si>
  <si>
    <t>952 0103 9990000110 121</t>
  </si>
  <si>
    <t> 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</si>
  <si>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952 0103 9990000110 129</t>
  </si>
  <si>
    <t> Расходы на обеспечение функций Собрания лепутатов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</si>
  <si>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>952 0103 9990000190 000</t>
  </si>
  <si>
    <t>952 0103 9990000190 244</t>
  </si>
  <si>
    <t>Глава Администрации Куйбышевского сельского поселения</t>
  </si>
  <si>
    <t>И.И. Хворостов</t>
  </si>
  <si>
    <t>Начальник сектора экономики и финансов</t>
  </si>
  <si>
    <t>С.Н. Терещенко</t>
  </si>
  <si>
    <t>Н.В. Манукова</t>
  </si>
  <si>
    <t>951 01 05 00 00 00 0000 000</t>
  </si>
  <si>
    <t>951 01 05 00 00 00 0000 500</t>
  </si>
  <si>
    <t>951 01 05 02 00 00 0000 500</t>
  </si>
  <si>
    <t>951 01 05 02 01 00 0000 510</t>
  </si>
  <si>
    <t>951 01 05 02 01 05 0000 510</t>
  </si>
  <si>
    <t>951 01 05 00 00 00 0000 600</t>
  </si>
  <si>
    <t>951 01 05 02 00 00 0000 600</t>
  </si>
  <si>
    <t>951 01 05 02 01 00 0000 610</t>
  </si>
  <si>
    <t>951 01 05 02 01 05 0000 610</t>
  </si>
  <si>
    <t>182 1 01 02030 01 2000 110</t>
  </si>
  <si>
    <t>182 1 01 02030 01 2100 110</t>
  </si>
  <si>
    <t>182 1 06 06033 10 3000 110</t>
  </si>
  <si>
    <t>951 0503 9990088880 000</t>
  </si>
  <si>
    <t>Охрана окружающей среды</t>
  </si>
  <si>
    <t>Другие вопросы в области охраны окружающей среды</t>
  </si>
  <si>
    <t>Муниципальная программа Куйбышевского сельского поселения "Охрана окружающей среды и рациональное природопользование"</t>
  </si>
  <si>
    <t>Подпрограмма "Охрана окружающей среды в Куйбышевском сельском поселении"</t>
  </si>
  <si>
    <t>951 0503 9990088880 244</t>
  </si>
  <si>
    <t>952 0309 9900000000 000</t>
  </si>
  <si>
    <t>Финансовое обеспечение непредвиденных расходов</t>
  </si>
  <si>
    <t>952 0309 9910000000 000</t>
  </si>
  <si>
    <t>Иные межбюджетные траснферты за счет резервного фонда Правительства Ростовской области в рамках непрограммного направления деятельности "Реализация функций иных государственных органов Ростовской области"</t>
  </si>
  <si>
    <t>Иные выплаты населению</t>
  </si>
  <si>
    <t>952 0309 9910071180 000</t>
  </si>
  <si>
    <t>952 0309 9910071180 360</t>
  </si>
  <si>
    <t>951 0503 9910000000 000</t>
  </si>
  <si>
    <t>951 0503 9910071180 000</t>
  </si>
  <si>
    <t>951 0503 9910071180 244</t>
  </si>
  <si>
    <t>ИСТОЧНИКИ ВНЕШНЕГО ФИНАНСИРОВАНИЯ ДЕФИЦИТОВ БЮДЖЕТОВ</t>
  </si>
  <si>
    <t>Рacходы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</si>
  <si>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</si>
  <si>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</si>
  <si>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Куйбышевского сельского поселения "Муниципальная политика"</t>
  </si>
  <si>
    <t>Подпрограмма "Обеспечение реализации муниципальной программы Куйбышевского сельского поселения "Муниципальная политика"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</si>
  <si>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</si>
  <si>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</si>
  <si>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Подпрограмма"Развитие муниципального управления и муниципальной службы в Куйбышевском сельском поселении"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</si>
  <si>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</si>
  <si>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>Уплата налога на имущество организаций и земельного налога</t>
  </si>
  <si>
    <t>Муниципальная программа Куйбышевского сельского поселения "Развитие транспортной системы"</t>
  </si>
  <si>
    <t>951 0203 8990051180 244</t>
  </si>
  <si>
    <t>951 0801 1110001010 000</t>
  </si>
  <si>
    <t>951 0801 1110001010 611</t>
  </si>
  <si>
    <t>951 0801 1110004060 000</t>
  </si>
  <si>
    <t>951 0801 1110004060 611</t>
  </si>
  <si>
    <t> Государственная программа Ростовской области "Развитие культуры и туризма"</t>
  </si>
  <si>
    <t>951 0309 7510002120 244</t>
  </si>
  <si>
    <t>161 1 16 00000 00 0000 000</t>
  </si>
  <si>
    <t>161 1 16 51000 00 0000 140</t>
  </si>
  <si>
    <t>161 1 16 51040 02 0000 140</t>
  </si>
  <si>
    <t>951 2 02 15000 00 0000 151</t>
  </si>
  <si>
    <t>951 2 02 15001 00 0000 151</t>
  </si>
  <si>
    <t>951 2 02 15001 10 0000 151</t>
  </si>
  <si>
    <t>951 2 02 30024 00 0000 151</t>
  </si>
  <si>
    <t>951 2 02 30024 10 0000 151</t>
  </si>
  <si>
    <t>951 2 02 35118 00 0000 151</t>
  </si>
  <si>
    <t>951 2 02 351185 10 0000 151</t>
  </si>
  <si>
    <t xml:space="preserve">                                                                        на 01 марта 2017 года                                                        Форма по ОКУД</t>
  </si>
  <si>
    <t>951 2 02 30000 00 0000 000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</si>
</sst>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,000&quot;р.&quot;;\-#\ ##,0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9"/>
      <name val="Times New Roman"/>
      <family val="1"/>
    </font>
    <font>
      <u val="single"/>
      <sz val="10"/>
      <name val="Times New Roman"/>
      <family val="1"/>
    </font>
    <font>
      <sz val="9"/>
      <color indexed="8"/>
      <name val="MS Sans Serif"/>
      <family val="0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32" borderId="0" xfId="0" applyFont="1" applyFill="1" applyAlignment="1">
      <alignment horizontal="centerContinuous"/>
    </xf>
    <xf numFmtId="0" fontId="2" fillId="32" borderId="0" xfId="0" applyFont="1" applyFill="1" applyAlignment="1">
      <alignment horizontal="centerContinuous"/>
    </xf>
    <xf numFmtId="0" fontId="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12" xfId="0" applyFont="1" applyFill="1" applyBorder="1" applyAlignment="1">
      <alignment/>
    </xf>
    <xf numFmtId="49" fontId="5" fillId="32" borderId="13" xfId="0" applyNumberFormat="1" applyFont="1" applyFill="1" applyBorder="1" applyAlignment="1">
      <alignment horizontal="centerContinuous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Continuous"/>
    </xf>
    <xf numFmtId="0" fontId="5" fillId="32" borderId="0" xfId="0" applyFont="1" applyFill="1" applyAlignment="1">
      <alignment horizontal="right"/>
    </xf>
    <xf numFmtId="14" fontId="5" fillId="32" borderId="14" xfId="0" applyNumberFormat="1" applyFont="1" applyFill="1" applyBorder="1" applyAlignment="1">
      <alignment horizontal="center"/>
    </xf>
    <xf numFmtId="49" fontId="5" fillId="32" borderId="15" xfId="0" applyNumberFormat="1" applyFont="1" applyFill="1" applyBorder="1" applyAlignment="1">
      <alignment horizontal="center"/>
    </xf>
    <xf numFmtId="49" fontId="5" fillId="32" borderId="0" xfId="0" applyNumberFormat="1" applyFont="1" applyFill="1" applyAlignment="1">
      <alignment horizontal="right"/>
    </xf>
    <xf numFmtId="49" fontId="5" fillId="32" borderId="16" xfId="0" applyNumberFormat="1" applyFont="1" applyFill="1" applyBorder="1" applyAlignment="1">
      <alignment horizontal="center"/>
    </xf>
    <xf numFmtId="49" fontId="5" fillId="32" borderId="14" xfId="0" applyNumberFormat="1" applyFont="1" applyFill="1" applyBorder="1" applyAlignment="1">
      <alignment horizontal="center"/>
    </xf>
    <xf numFmtId="49" fontId="5" fillId="32" borderId="16" xfId="0" applyNumberFormat="1" applyFont="1" applyFill="1" applyBorder="1" applyAlignment="1">
      <alignment horizontal="centerContinuous"/>
    </xf>
    <xf numFmtId="49" fontId="5" fillId="32" borderId="17" xfId="0" applyNumberFormat="1" applyFont="1" applyFill="1" applyBorder="1" applyAlignment="1">
      <alignment horizontal="centerContinuous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3" fillId="32" borderId="0" xfId="0" applyFont="1" applyFill="1" applyBorder="1" applyAlignment="1">
      <alignment/>
    </xf>
    <xf numFmtId="49" fontId="9" fillId="32" borderId="0" xfId="0" applyNumberFormat="1" applyFont="1" applyFill="1" applyAlignment="1">
      <alignment/>
    </xf>
    <xf numFmtId="0" fontId="2" fillId="32" borderId="0" xfId="0" applyFont="1" applyFill="1" applyBorder="1" applyAlignment="1">
      <alignment/>
    </xf>
    <xf numFmtId="49" fontId="5" fillId="32" borderId="18" xfId="0" applyNumberFormat="1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left" vertical="center"/>
    </xf>
    <xf numFmtId="0" fontId="5" fillId="32" borderId="20" xfId="0" applyFont="1" applyFill="1" applyBorder="1" applyAlignment="1">
      <alignment horizontal="left" wrapText="1"/>
    </xf>
    <xf numFmtId="0" fontId="5" fillId="32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2" fillId="32" borderId="20" xfId="0" applyNumberFormat="1" applyFont="1" applyFill="1" applyBorder="1" applyAlignment="1">
      <alignment/>
    </xf>
    <xf numFmtId="2" fontId="5" fillId="32" borderId="20" xfId="0" applyNumberFormat="1" applyFont="1" applyFill="1" applyBorder="1" applyAlignment="1">
      <alignment horizontal="centerContinuous" vertical="center" wrapText="1"/>
    </xf>
    <xf numFmtId="0" fontId="2" fillId="32" borderId="21" xfId="0" applyFont="1" applyFill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2" fontId="5" fillId="32" borderId="21" xfId="0" applyNumberFormat="1" applyFont="1" applyFill="1" applyBorder="1" applyAlignment="1">
      <alignment horizontal="center" vertical="center"/>
    </xf>
    <xf numFmtId="2" fontId="2" fillId="32" borderId="21" xfId="0" applyNumberFormat="1" applyFont="1" applyFill="1" applyBorder="1" applyAlignment="1">
      <alignment horizontal="centerContinuous" vertical="center" wrapText="1"/>
    </xf>
    <xf numFmtId="0" fontId="5" fillId="32" borderId="21" xfId="0" applyFont="1" applyFill="1" applyBorder="1" applyAlignment="1">
      <alignment horizontal="center" wrapText="1"/>
    </xf>
    <xf numFmtId="0" fontId="5" fillId="3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32" borderId="21" xfId="0" applyFont="1" applyFill="1" applyBorder="1" applyAlignment="1">
      <alignment horizontal="left" wrapText="1"/>
    </xf>
    <xf numFmtId="2" fontId="5" fillId="32" borderId="21" xfId="0" applyNumberFormat="1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Border="1" applyAlignment="1">
      <alignment/>
    </xf>
    <xf numFmtId="2" fontId="14" fillId="0" borderId="0" xfId="0" applyNumberFormat="1" applyFont="1" applyAlignment="1">
      <alignment/>
    </xf>
    <xf numFmtId="14" fontId="15" fillId="0" borderId="0" xfId="0" applyNumberFormat="1" applyFont="1" applyBorder="1" applyAlignment="1">
      <alignment horizontal="left"/>
    </xf>
    <xf numFmtId="0" fontId="5" fillId="32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Alignment="1">
      <alignment horizontal="left" vertical="top" wrapText="1"/>
    </xf>
    <xf numFmtId="49" fontId="5" fillId="32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49" fontId="13" fillId="32" borderId="20" xfId="0" applyNumberFormat="1" applyFont="1" applyFill="1" applyBorder="1" applyAlignment="1">
      <alignment horizontal="center" vertical="top" wrapText="1"/>
    </xf>
    <xf numFmtId="0" fontId="13" fillId="32" borderId="18" xfId="0" applyFont="1" applyFill="1" applyBorder="1" applyAlignment="1">
      <alignment horizontal="center" vertical="top" wrapText="1"/>
    </xf>
    <xf numFmtId="49" fontId="13" fillId="32" borderId="18" xfId="0" applyNumberFormat="1" applyFont="1" applyFill="1" applyBorder="1" applyAlignment="1">
      <alignment horizontal="center" vertical="top" wrapText="1"/>
    </xf>
    <xf numFmtId="3" fontId="13" fillId="32" borderId="18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left" vertical="top" wrapText="1"/>
    </xf>
    <xf numFmtId="0" fontId="13" fillId="32" borderId="20" xfId="0" applyFont="1" applyFill="1" applyBorder="1" applyAlignment="1">
      <alignment horizontal="center" vertical="top" wrapText="1"/>
    </xf>
    <xf numFmtId="49" fontId="13" fillId="32" borderId="22" xfId="0" applyNumberFormat="1" applyFont="1" applyFill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9" fontId="5" fillId="32" borderId="0" xfId="0" applyNumberFormat="1" applyFont="1" applyFill="1" applyAlignment="1">
      <alignment/>
    </xf>
    <xf numFmtId="0" fontId="5" fillId="32" borderId="23" xfId="0" applyNumberFormat="1" applyFont="1" applyFill="1" applyBorder="1" applyAlignment="1">
      <alignment horizontal="left" vertical="top" wrapText="1"/>
    </xf>
    <xf numFmtId="4" fontId="5" fillId="32" borderId="18" xfId="0" applyNumberFormat="1" applyFont="1" applyFill="1" applyBorder="1" applyAlignment="1">
      <alignment horizontal="right" vertical="top"/>
    </xf>
    <xf numFmtId="4" fontId="5" fillId="32" borderId="24" xfId="0" applyNumberFormat="1" applyFont="1" applyFill="1" applyBorder="1" applyAlignment="1">
      <alignment horizontal="right" vertical="top"/>
    </xf>
    <xf numFmtId="49" fontId="5" fillId="32" borderId="18" xfId="0" applyNumberFormat="1" applyFont="1" applyFill="1" applyBorder="1" applyAlignment="1">
      <alignment horizontal="left" vertical="top"/>
    </xf>
    <xf numFmtId="0" fontId="2" fillId="32" borderId="0" xfId="0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11" fillId="32" borderId="0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center" vertical="top" wrapText="1"/>
    </xf>
    <xf numFmtId="0" fontId="13" fillId="32" borderId="20" xfId="0" applyFont="1" applyFill="1" applyBorder="1" applyAlignment="1">
      <alignment horizontal="centerContinuous" vertical="top" wrapText="1"/>
    </xf>
    <xf numFmtId="0" fontId="13" fillId="32" borderId="22" xfId="0" applyFont="1" applyFill="1" applyBorder="1" applyAlignment="1">
      <alignment horizontal="left" vertical="top" wrapText="1"/>
    </xf>
    <xf numFmtId="0" fontId="14" fillId="32" borderId="20" xfId="0" applyFont="1" applyFill="1" applyBorder="1" applyAlignment="1">
      <alignment vertical="top" wrapText="1"/>
    </xf>
    <xf numFmtId="49" fontId="13" fillId="32" borderId="20" xfId="0" applyNumberFormat="1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horizontal="centerContinuous" vertical="top" wrapText="1"/>
    </xf>
    <xf numFmtId="0" fontId="13" fillId="32" borderId="10" xfId="0" applyFont="1" applyFill="1" applyBorder="1" applyAlignment="1">
      <alignment horizontal="center" vertical="top" wrapText="1"/>
    </xf>
    <xf numFmtId="49" fontId="13" fillId="32" borderId="21" xfId="0" applyNumberFormat="1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Continuous" vertical="top" wrapText="1"/>
    </xf>
    <xf numFmtId="0" fontId="14" fillId="32" borderId="21" xfId="0" applyFont="1" applyFill="1" applyBorder="1" applyAlignment="1">
      <alignment vertical="top" wrapText="1"/>
    </xf>
    <xf numFmtId="0" fontId="13" fillId="32" borderId="21" xfId="0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horizontal="centerContinuous" vertical="top" wrapText="1"/>
    </xf>
    <xf numFmtId="0" fontId="13" fillId="32" borderId="26" xfId="0" applyFont="1" applyFill="1" applyBorder="1" applyAlignment="1">
      <alignment horizontal="center" vertical="top" wrapText="1"/>
    </xf>
    <xf numFmtId="49" fontId="13" fillId="32" borderId="25" xfId="0" applyNumberFormat="1" applyFont="1" applyFill="1" applyBorder="1" applyAlignment="1">
      <alignment horizontal="center" vertical="top" wrapText="1"/>
    </xf>
    <xf numFmtId="0" fontId="14" fillId="32" borderId="25" xfId="0" applyFont="1" applyFill="1" applyBorder="1" applyAlignment="1">
      <alignment vertical="top" wrapText="1"/>
    </xf>
    <xf numFmtId="0" fontId="5" fillId="32" borderId="18" xfId="0" applyNumberFormat="1" applyFont="1" applyFill="1" applyBorder="1" applyAlignment="1">
      <alignment horizontal="center" vertical="top" wrapText="1"/>
    </xf>
    <xf numFmtId="49" fontId="5" fillId="32" borderId="18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Alignment="1">
      <alignment vertical="top" wrapText="1"/>
    </xf>
    <xf numFmtId="49" fontId="10" fillId="32" borderId="0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center" vertical="top" wrapText="1"/>
    </xf>
    <xf numFmtId="49" fontId="13" fillId="0" borderId="21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32" borderId="2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16" fillId="0" borderId="18" xfId="0" applyFont="1" applyFill="1" applyBorder="1" applyAlignment="1">
      <alignment horizontal="left" vertical="top" wrapText="1"/>
    </xf>
    <xf numFmtId="49" fontId="16" fillId="0" borderId="18" xfId="0" applyNumberFormat="1" applyFont="1" applyFill="1" applyBorder="1" applyAlignment="1">
      <alignment horizontal="left" vertical="top" wrapText="1"/>
    </xf>
    <xf numFmtId="4" fontId="16" fillId="0" borderId="18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vertical="top" wrapText="1"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top" wrapText="1"/>
    </xf>
    <xf numFmtId="0" fontId="6" fillId="32" borderId="0" xfId="0" applyFont="1" applyFill="1" applyAlignment="1">
      <alignment horizontal="center" vertical="top" wrapText="1"/>
    </xf>
    <xf numFmtId="0" fontId="7" fillId="32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BreakPreview" zoomScale="80" zoomScaleNormal="60" zoomScaleSheetLayoutView="80" zoomScalePageLayoutView="0" workbookViewId="0" topLeftCell="A2">
      <selection activeCell="E91" sqref="E91"/>
    </sheetView>
  </sheetViews>
  <sheetFormatPr defaultColWidth="9.140625" defaultRowHeight="12.75"/>
  <cols>
    <col min="1" max="1" width="28.57421875" style="3" customWidth="1"/>
    <col min="2" max="2" width="5.140625" style="1" customWidth="1"/>
    <col min="3" max="3" width="24.140625" style="1" customWidth="1"/>
    <col min="4" max="4" width="13.140625" style="2" customWidth="1"/>
    <col min="5" max="6" width="13.8515625" style="2" customWidth="1"/>
    <col min="7" max="16384" width="9.140625" style="1" customWidth="1"/>
  </cols>
  <sheetData>
    <row r="1" spans="1:6" ht="13.5">
      <c r="A1" s="4" t="s">
        <v>0</v>
      </c>
      <c r="B1" s="5"/>
      <c r="C1" s="5"/>
      <c r="D1" s="5"/>
      <c r="E1" s="5"/>
      <c r="F1" s="6"/>
    </row>
    <row r="2" spans="1:6" ht="13.5" thickBot="1">
      <c r="A2" s="7"/>
      <c r="B2" s="8"/>
      <c r="C2" s="8"/>
      <c r="D2" s="8"/>
      <c r="E2" s="9"/>
      <c r="F2" s="10" t="s">
        <v>1</v>
      </c>
    </row>
    <row r="3" spans="1:6" ht="12.75">
      <c r="A3" s="11" t="s">
        <v>472</v>
      </c>
      <c r="B3" s="12"/>
      <c r="C3" s="12"/>
      <c r="D3" s="12"/>
      <c r="E3" s="13"/>
      <c r="F3" s="14" t="s">
        <v>2</v>
      </c>
    </row>
    <row r="4" spans="1:6" ht="12.75">
      <c r="A4" s="15"/>
      <c r="B4" s="16"/>
      <c r="C4" s="16"/>
      <c r="D4" s="16"/>
      <c r="E4" s="17" t="s">
        <v>3</v>
      </c>
      <c r="F4" s="18">
        <v>42795</v>
      </c>
    </row>
    <row r="5" spans="1:6" ht="25.5" customHeight="1">
      <c r="A5" s="53" t="s">
        <v>4</v>
      </c>
      <c r="B5" s="114" t="s">
        <v>99</v>
      </c>
      <c r="C5" s="114"/>
      <c r="D5" s="114"/>
      <c r="E5" s="17" t="s">
        <v>5</v>
      </c>
      <c r="F5" s="19" t="s">
        <v>96</v>
      </c>
    </row>
    <row r="6" spans="1:6" ht="12.75">
      <c r="A6" s="53" t="s">
        <v>6</v>
      </c>
      <c r="B6" s="54"/>
      <c r="C6" s="54"/>
      <c r="D6" s="54"/>
      <c r="E6" s="20" t="s">
        <v>7</v>
      </c>
      <c r="F6" s="21" t="s">
        <v>97</v>
      </c>
    </row>
    <row r="7" spans="1:6" ht="31.5" customHeight="1">
      <c r="A7" s="53" t="s">
        <v>8</v>
      </c>
      <c r="B7" s="115" t="s">
        <v>100</v>
      </c>
      <c r="C7" s="115"/>
      <c r="D7" s="115"/>
      <c r="E7" s="20" t="s">
        <v>9</v>
      </c>
      <c r="F7" s="22" t="s">
        <v>98</v>
      </c>
    </row>
    <row r="8" spans="1:6" ht="12.75">
      <c r="A8" s="55" t="s">
        <v>10</v>
      </c>
      <c r="B8" s="56"/>
      <c r="C8" s="56"/>
      <c r="D8" s="56"/>
      <c r="E8" s="17"/>
      <c r="F8" s="23"/>
    </row>
    <row r="9" spans="1:6" ht="13.5" thickBot="1">
      <c r="A9" s="53" t="s">
        <v>11</v>
      </c>
      <c r="B9" s="53"/>
      <c r="C9" s="53"/>
      <c r="D9" s="57"/>
      <c r="E9" s="6"/>
      <c r="F9" s="24" t="s">
        <v>12</v>
      </c>
    </row>
    <row r="10" spans="1:6" ht="12.75">
      <c r="A10" s="25"/>
      <c r="B10" s="26"/>
      <c r="C10" s="26"/>
      <c r="D10" s="26"/>
      <c r="E10" s="26"/>
      <c r="F10" s="26"/>
    </row>
    <row r="11" spans="1:6" ht="13.5">
      <c r="A11" s="15"/>
      <c r="B11" s="27"/>
      <c r="C11" s="27" t="s">
        <v>13</v>
      </c>
      <c r="D11" s="28"/>
      <c r="E11" s="28"/>
      <c r="F11" s="29"/>
    </row>
    <row r="12" spans="1:6" ht="13.5">
      <c r="A12" s="15"/>
      <c r="B12" s="27"/>
      <c r="C12" s="27"/>
      <c r="D12" s="28"/>
      <c r="E12" s="28"/>
      <c r="F12" s="29"/>
    </row>
    <row r="13" spans="1:6" s="58" customFormat="1" ht="36" customHeight="1">
      <c r="A13" s="64" t="s">
        <v>14</v>
      </c>
      <c r="B13" s="64" t="s">
        <v>102</v>
      </c>
      <c r="C13" s="66" t="s">
        <v>101</v>
      </c>
      <c r="D13" s="59" t="s">
        <v>15</v>
      </c>
      <c r="E13" s="65" t="s">
        <v>16</v>
      </c>
      <c r="F13" s="64" t="s">
        <v>77</v>
      </c>
    </row>
    <row r="14" spans="1:6" s="58" customFormat="1" ht="12.75">
      <c r="A14" s="60">
        <v>1</v>
      </c>
      <c r="B14" s="61">
        <v>2</v>
      </c>
      <c r="C14" s="61">
        <v>3</v>
      </c>
      <c r="D14" s="62">
        <v>4</v>
      </c>
      <c r="E14" s="62">
        <v>5</v>
      </c>
      <c r="F14" s="62">
        <v>6</v>
      </c>
    </row>
    <row r="15" spans="1:6" s="58" customFormat="1" ht="12.75">
      <c r="A15" s="63" t="s">
        <v>341</v>
      </c>
      <c r="B15" s="63" t="s">
        <v>24</v>
      </c>
      <c r="C15" s="63" t="s">
        <v>25</v>
      </c>
      <c r="D15" s="67">
        <f>SUM(D16+D81)</f>
        <v>15002000</v>
      </c>
      <c r="E15" s="67">
        <f>SUM(E16+E81)</f>
        <v>1877763.74</v>
      </c>
      <c r="F15" s="67">
        <f>D15-E15</f>
        <v>13124236.26</v>
      </c>
    </row>
    <row r="16" spans="1:6" s="58" customFormat="1" ht="26.25">
      <c r="A16" s="63" t="s">
        <v>342</v>
      </c>
      <c r="B16" s="63" t="s">
        <v>26</v>
      </c>
      <c r="C16" s="63" t="s">
        <v>103</v>
      </c>
      <c r="D16" s="67">
        <f>SUM(D17+D35+D43+D63+D66+D75)</f>
        <v>9276900</v>
      </c>
      <c r="E16" s="67">
        <f>SUM(E17+E35+E43+E63+E66+E75+E78)</f>
        <v>624288.74</v>
      </c>
      <c r="F16" s="67">
        <v>0</v>
      </c>
    </row>
    <row r="17" spans="1:6" s="58" customFormat="1" ht="26.25">
      <c r="A17" s="63" t="s">
        <v>343</v>
      </c>
      <c r="B17" s="63" t="s">
        <v>26</v>
      </c>
      <c r="C17" s="63" t="s">
        <v>27</v>
      </c>
      <c r="D17" s="67">
        <f>SUM(D18)</f>
        <v>3715000</v>
      </c>
      <c r="E17" s="67">
        <f>SUM(E18)</f>
        <v>374575.91</v>
      </c>
      <c r="F17" s="67">
        <f aca="true" t="shared" si="0" ref="F17:F64">SUM(D17-E17)</f>
        <v>3340424.09</v>
      </c>
    </row>
    <row r="18" spans="1:6" s="58" customFormat="1" ht="15.75" customHeight="1">
      <c r="A18" s="63" t="s">
        <v>344</v>
      </c>
      <c r="B18" s="63" t="s">
        <v>26</v>
      </c>
      <c r="C18" s="63" t="s">
        <v>28</v>
      </c>
      <c r="D18" s="67">
        <f>SUM(D19+D25+D30)</f>
        <v>3715000</v>
      </c>
      <c r="E18" s="67">
        <f>SUM(E19+E25+E30)</f>
        <v>374575.91</v>
      </c>
      <c r="F18" s="67">
        <f t="shared" si="0"/>
        <v>3340424.09</v>
      </c>
    </row>
    <row r="19" spans="1:6" s="58" customFormat="1" ht="105">
      <c r="A19" s="63" t="s">
        <v>345</v>
      </c>
      <c r="B19" s="63" t="s">
        <v>26</v>
      </c>
      <c r="C19" s="63" t="s">
        <v>29</v>
      </c>
      <c r="D19" s="67">
        <v>3715000</v>
      </c>
      <c r="E19" s="67">
        <f>SUM(E20+E21+E23+E24)</f>
        <v>370613.99</v>
      </c>
      <c r="F19" s="67">
        <f t="shared" si="0"/>
        <v>3344386.01</v>
      </c>
    </row>
    <row r="20" spans="1:6" s="58" customFormat="1" ht="105">
      <c r="A20" s="63" t="s">
        <v>345</v>
      </c>
      <c r="B20" s="63" t="s">
        <v>26</v>
      </c>
      <c r="C20" s="63" t="s">
        <v>30</v>
      </c>
      <c r="D20" s="67">
        <v>0</v>
      </c>
      <c r="E20" s="67">
        <v>370339.85</v>
      </c>
      <c r="F20" s="67">
        <f t="shared" si="0"/>
        <v>-370339.85</v>
      </c>
    </row>
    <row r="21" spans="1:6" s="58" customFormat="1" ht="105">
      <c r="A21" s="63" t="s">
        <v>345</v>
      </c>
      <c r="B21" s="63" t="s">
        <v>26</v>
      </c>
      <c r="C21" s="63" t="s">
        <v>31</v>
      </c>
      <c r="D21" s="67">
        <v>0</v>
      </c>
      <c r="E21" s="67">
        <f>SUM(E22)</f>
        <v>134.34</v>
      </c>
      <c r="F21" s="67">
        <f t="shared" si="0"/>
        <v>-134.34</v>
      </c>
    </row>
    <row r="22" spans="1:6" s="58" customFormat="1" ht="108.75" customHeight="1">
      <c r="A22" s="63" t="s">
        <v>346</v>
      </c>
      <c r="B22" s="63" t="s">
        <v>26</v>
      </c>
      <c r="C22" s="63" t="s">
        <v>32</v>
      </c>
      <c r="D22" s="67">
        <v>0</v>
      </c>
      <c r="E22" s="67">
        <v>134.34</v>
      </c>
      <c r="F22" s="67">
        <f t="shared" si="0"/>
        <v>-134.34</v>
      </c>
    </row>
    <row r="23" spans="1:6" s="58" customFormat="1" ht="105">
      <c r="A23" s="63" t="s">
        <v>345</v>
      </c>
      <c r="B23" s="63" t="s">
        <v>26</v>
      </c>
      <c r="C23" s="63" t="s">
        <v>33</v>
      </c>
      <c r="D23" s="67">
        <v>0</v>
      </c>
      <c r="E23" s="67">
        <v>139.8</v>
      </c>
      <c r="F23" s="67">
        <f t="shared" si="0"/>
        <v>-139.8</v>
      </c>
    </row>
    <row r="24" spans="1:6" s="58" customFormat="1" ht="105">
      <c r="A24" s="63" t="s">
        <v>345</v>
      </c>
      <c r="B24" s="63" t="s">
        <v>26</v>
      </c>
      <c r="C24" s="63" t="s">
        <v>34</v>
      </c>
      <c r="D24" s="67">
        <v>0</v>
      </c>
      <c r="E24" s="67">
        <v>0</v>
      </c>
      <c r="F24" s="67">
        <f t="shared" si="0"/>
        <v>0</v>
      </c>
    </row>
    <row r="25" spans="1:6" s="58" customFormat="1" ht="69" customHeight="1">
      <c r="A25" s="63" t="s">
        <v>347</v>
      </c>
      <c r="B25" s="63" t="s">
        <v>26</v>
      </c>
      <c r="C25" s="63" t="s">
        <v>35</v>
      </c>
      <c r="D25" s="67">
        <v>0</v>
      </c>
      <c r="E25" s="67">
        <f>SUM(E26+E27+E29)</f>
        <v>186</v>
      </c>
      <c r="F25" s="67">
        <f t="shared" si="0"/>
        <v>-186</v>
      </c>
    </row>
    <row r="26" spans="1:6" s="58" customFormat="1" ht="132.75" customHeight="1">
      <c r="A26" s="63" t="s">
        <v>348</v>
      </c>
      <c r="B26" s="63" t="s">
        <v>26</v>
      </c>
      <c r="C26" s="63" t="s">
        <v>36</v>
      </c>
      <c r="D26" s="67">
        <v>0</v>
      </c>
      <c r="E26" s="67">
        <v>156</v>
      </c>
      <c r="F26" s="67">
        <f t="shared" si="0"/>
        <v>-156</v>
      </c>
    </row>
    <row r="27" spans="1:6" s="58" customFormat="1" ht="135.75" customHeight="1">
      <c r="A27" s="63" t="s">
        <v>349</v>
      </c>
      <c r="B27" s="63" t="s">
        <v>26</v>
      </c>
      <c r="C27" s="63" t="s">
        <v>37</v>
      </c>
      <c r="D27" s="67">
        <v>0</v>
      </c>
      <c r="E27" s="67">
        <f>SUM(E28)</f>
        <v>0</v>
      </c>
      <c r="F27" s="67">
        <f t="shared" si="0"/>
        <v>0</v>
      </c>
    </row>
    <row r="28" spans="1:6" s="58" customFormat="1" ht="138" customHeight="1">
      <c r="A28" s="63" t="s">
        <v>349</v>
      </c>
      <c r="B28" s="63" t="s">
        <v>26</v>
      </c>
      <c r="C28" s="63" t="s">
        <v>38</v>
      </c>
      <c r="D28" s="67">
        <v>0</v>
      </c>
      <c r="E28" s="67">
        <v>0</v>
      </c>
      <c r="F28" s="67">
        <f t="shared" si="0"/>
        <v>0</v>
      </c>
    </row>
    <row r="29" spans="1:6" s="58" customFormat="1" ht="135" customHeight="1">
      <c r="A29" s="63" t="s">
        <v>349</v>
      </c>
      <c r="B29" s="63" t="s">
        <v>26</v>
      </c>
      <c r="C29" s="63" t="s">
        <v>39</v>
      </c>
      <c r="D29" s="67">
        <v>0</v>
      </c>
      <c r="E29" s="67">
        <v>30</v>
      </c>
      <c r="F29" s="67">
        <f t="shared" si="0"/>
        <v>-30</v>
      </c>
    </row>
    <row r="30" spans="1:6" s="58" customFormat="1" ht="66" customHeight="1">
      <c r="A30" s="63" t="s">
        <v>350</v>
      </c>
      <c r="B30" s="63" t="s">
        <v>26</v>
      </c>
      <c r="C30" s="63" t="s">
        <v>40</v>
      </c>
      <c r="D30" s="67">
        <v>0</v>
      </c>
      <c r="E30" s="67">
        <f>SUM(E31+E32+E34)</f>
        <v>3775.92</v>
      </c>
      <c r="F30" s="67">
        <f t="shared" si="0"/>
        <v>-3775.92</v>
      </c>
    </row>
    <row r="31" spans="1:6" s="58" customFormat="1" ht="69" customHeight="1">
      <c r="A31" s="63" t="s">
        <v>350</v>
      </c>
      <c r="B31" s="63" t="s">
        <v>26</v>
      </c>
      <c r="C31" s="63" t="s">
        <v>41</v>
      </c>
      <c r="D31" s="67">
        <v>0</v>
      </c>
      <c r="E31" s="67">
        <v>3715.92</v>
      </c>
      <c r="F31" s="67">
        <f t="shared" si="0"/>
        <v>-3715.92</v>
      </c>
    </row>
    <row r="32" spans="1:6" s="58" customFormat="1" ht="69.75" customHeight="1">
      <c r="A32" s="63" t="s">
        <v>350</v>
      </c>
      <c r="B32" s="63" t="s">
        <v>26</v>
      </c>
      <c r="C32" s="63" t="s">
        <v>424</v>
      </c>
      <c r="D32" s="67">
        <v>0</v>
      </c>
      <c r="E32" s="67">
        <f>SUM(E33)</f>
        <v>0</v>
      </c>
      <c r="F32" s="67">
        <f>SUM(D32-E32)</f>
        <v>0</v>
      </c>
    </row>
    <row r="33" spans="1:6" s="58" customFormat="1" ht="69" customHeight="1">
      <c r="A33" s="63" t="s">
        <v>350</v>
      </c>
      <c r="B33" s="63" t="s">
        <v>26</v>
      </c>
      <c r="C33" s="63" t="s">
        <v>425</v>
      </c>
      <c r="D33" s="67">
        <v>0</v>
      </c>
      <c r="E33" s="67">
        <v>0</v>
      </c>
      <c r="F33" s="67">
        <f>SUM(D33-E33)</f>
        <v>0</v>
      </c>
    </row>
    <row r="34" spans="1:6" s="58" customFormat="1" ht="66.75" customHeight="1">
      <c r="A34" s="63" t="s">
        <v>350</v>
      </c>
      <c r="B34" s="63" t="s">
        <v>26</v>
      </c>
      <c r="C34" s="63" t="s">
        <v>42</v>
      </c>
      <c r="D34" s="67">
        <v>0</v>
      </c>
      <c r="E34" s="67">
        <v>60</v>
      </c>
      <c r="F34" s="67">
        <f t="shared" si="0"/>
        <v>-60</v>
      </c>
    </row>
    <row r="35" spans="1:6" s="58" customFormat="1" ht="26.25">
      <c r="A35" s="63" t="s">
        <v>351</v>
      </c>
      <c r="B35" s="63" t="s">
        <v>26</v>
      </c>
      <c r="C35" s="63" t="s">
        <v>43</v>
      </c>
      <c r="D35" s="67">
        <f>SUM(D36)</f>
        <v>39700</v>
      </c>
      <c r="E35" s="67">
        <f>SUM(E36)</f>
        <v>0</v>
      </c>
      <c r="F35" s="67">
        <f t="shared" si="0"/>
        <v>39700</v>
      </c>
    </row>
    <row r="36" spans="1:6" s="58" customFormat="1" ht="26.25">
      <c r="A36" s="63" t="s">
        <v>352</v>
      </c>
      <c r="B36" s="63" t="s">
        <v>26</v>
      </c>
      <c r="C36" s="63" t="s">
        <v>44</v>
      </c>
      <c r="D36" s="67">
        <f>SUM(D37)</f>
        <v>39700</v>
      </c>
      <c r="E36" s="67">
        <f>SUM(E37)</f>
        <v>0</v>
      </c>
      <c r="F36" s="67">
        <f t="shared" si="0"/>
        <v>39700</v>
      </c>
    </row>
    <row r="37" spans="1:6" s="58" customFormat="1" ht="26.25">
      <c r="A37" s="63" t="s">
        <v>352</v>
      </c>
      <c r="B37" s="63" t="s">
        <v>26</v>
      </c>
      <c r="C37" s="63" t="s">
        <v>45</v>
      </c>
      <c r="D37" s="67">
        <v>39700</v>
      </c>
      <c r="E37" s="67">
        <f>SUM(E38+E39+E41+E42)</f>
        <v>0</v>
      </c>
      <c r="F37" s="67">
        <f t="shared" si="0"/>
        <v>39700</v>
      </c>
    </row>
    <row r="38" spans="1:6" s="58" customFormat="1" ht="26.25">
      <c r="A38" s="63" t="s">
        <v>352</v>
      </c>
      <c r="B38" s="63" t="s">
        <v>26</v>
      </c>
      <c r="C38" s="63" t="s">
        <v>46</v>
      </c>
      <c r="D38" s="67">
        <v>0</v>
      </c>
      <c r="E38" s="67">
        <v>0</v>
      </c>
      <c r="F38" s="67">
        <f t="shared" si="0"/>
        <v>0</v>
      </c>
    </row>
    <row r="39" spans="1:6" s="58" customFormat="1" ht="26.25">
      <c r="A39" s="63" t="s">
        <v>352</v>
      </c>
      <c r="B39" s="63" t="s">
        <v>26</v>
      </c>
      <c r="C39" s="63" t="s">
        <v>47</v>
      </c>
      <c r="D39" s="67">
        <v>0</v>
      </c>
      <c r="E39" s="67">
        <f>SUM(E40)</f>
        <v>0</v>
      </c>
      <c r="F39" s="67">
        <f t="shared" si="0"/>
        <v>0</v>
      </c>
    </row>
    <row r="40" spans="1:6" s="58" customFormat="1" ht="26.25">
      <c r="A40" s="63" t="s">
        <v>352</v>
      </c>
      <c r="B40" s="63" t="s">
        <v>26</v>
      </c>
      <c r="C40" s="63" t="s">
        <v>48</v>
      </c>
      <c r="D40" s="67">
        <v>0</v>
      </c>
      <c r="E40" s="67">
        <v>0</v>
      </c>
      <c r="F40" s="67">
        <f t="shared" si="0"/>
        <v>0</v>
      </c>
    </row>
    <row r="41" spans="1:6" s="58" customFormat="1" ht="26.25">
      <c r="A41" s="63" t="s">
        <v>352</v>
      </c>
      <c r="B41" s="63" t="s">
        <v>26</v>
      </c>
      <c r="C41" s="63" t="s">
        <v>49</v>
      </c>
      <c r="D41" s="67">
        <v>0</v>
      </c>
      <c r="E41" s="67">
        <v>0</v>
      </c>
      <c r="F41" s="67">
        <f t="shared" si="0"/>
        <v>0</v>
      </c>
    </row>
    <row r="42" spans="1:6" s="58" customFormat="1" ht="26.25">
      <c r="A42" s="63" t="s">
        <v>352</v>
      </c>
      <c r="B42" s="63" t="s">
        <v>26</v>
      </c>
      <c r="C42" s="63" t="s">
        <v>50</v>
      </c>
      <c r="D42" s="67">
        <v>0</v>
      </c>
      <c r="E42" s="67">
        <v>0</v>
      </c>
      <c r="F42" s="67">
        <f t="shared" si="0"/>
        <v>0</v>
      </c>
    </row>
    <row r="43" spans="1:9" s="6" customFormat="1" ht="12.75">
      <c r="A43" s="69" t="s">
        <v>104</v>
      </c>
      <c r="B43" s="63" t="s">
        <v>26</v>
      </c>
      <c r="C43" s="72" t="s">
        <v>117</v>
      </c>
      <c r="D43" s="70">
        <f>SUM(D44+D49)</f>
        <v>5436400</v>
      </c>
      <c r="E43" s="70">
        <f>SUM(E44+E49)</f>
        <v>249712.83000000002</v>
      </c>
      <c r="F43" s="71">
        <f aca="true" t="shared" si="1" ref="F43:F61">SUM(D43-E43)</f>
        <v>5186687.17</v>
      </c>
      <c r="H43" s="68"/>
      <c r="I43" s="68"/>
    </row>
    <row r="44" spans="1:9" s="6" customFormat="1" ht="26.25">
      <c r="A44" s="69" t="s">
        <v>105</v>
      </c>
      <c r="B44" s="63" t="s">
        <v>26</v>
      </c>
      <c r="C44" s="72" t="s">
        <v>118</v>
      </c>
      <c r="D44" s="70">
        <f>SUM(D45)</f>
        <v>534900</v>
      </c>
      <c r="E44" s="70">
        <f>SUM(E45)</f>
        <v>20128.23</v>
      </c>
      <c r="F44" s="71">
        <f t="shared" si="1"/>
        <v>514771.77</v>
      </c>
      <c r="H44" s="68"/>
      <c r="I44" s="68"/>
    </row>
    <row r="45" spans="1:9" s="6" customFormat="1" ht="68.25" customHeight="1">
      <c r="A45" s="69" t="s">
        <v>106</v>
      </c>
      <c r="B45" s="63" t="s">
        <v>26</v>
      </c>
      <c r="C45" s="72" t="s">
        <v>107</v>
      </c>
      <c r="D45" s="70">
        <v>534900</v>
      </c>
      <c r="E45" s="70">
        <f>SUM(E46+E47)</f>
        <v>20128.23</v>
      </c>
      <c r="F45" s="71">
        <f t="shared" si="1"/>
        <v>514771.77</v>
      </c>
      <c r="H45" s="68"/>
      <c r="I45" s="68"/>
    </row>
    <row r="46" spans="1:9" s="6" customFormat="1" ht="69.75" customHeight="1">
      <c r="A46" s="69" t="s">
        <v>106</v>
      </c>
      <c r="B46" s="63" t="s">
        <v>26</v>
      </c>
      <c r="C46" s="72" t="s">
        <v>120</v>
      </c>
      <c r="D46" s="70">
        <v>0</v>
      </c>
      <c r="E46" s="70">
        <v>20699.64</v>
      </c>
      <c r="F46" s="71">
        <f>SUM(D46-E46)</f>
        <v>-20699.64</v>
      </c>
      <c r="H46" s="68"/>
      <c r="I46" s="68"/>
    </row>
    <row r="47" spans="1:9" s="6" customFormat="1" ht="66.75" customHeight="1">
      <c r="A47" s="69" t="s">
        <v>106</v>
      </c>
      <c r="B47" s="63" t="s">
        <v>26</v>
      </c>
      <c r="C47" s="72" t="s">
        <v>121</v>
      </c>
      <c r="D47" s="70">
        <v>0</v>
      </c>
      <c r="E47" s="70">
        <f>SUM(E48)</f>
        <v>-571.41</v>
      </c>
      <c r="F47" s="71">
        <f>SUM(D47-E47)</f>
        <v>571.41</v>
      </c>
      <c r="H47" s="68"/>
      <c r="I47" s="68"/>
    </row>
    <row r="48" spans="1:9" s="6" customFormat="1" ht="69" customHeight="1">
      <c r="A48" s="69" t="s">
        <v>106</v>
      </c>
      <c r="B48" s="63" t="s">
        <v>26</v>
      </c>
      <c r="C48" s="72" t="s">
        <v>122</v>
      </c>
      <c r="D48" s="70">
        <v>0</v>
      </c>
      <c r="E48" s="70">
        <v>-571.41</v>
      </c>
      <c r="F48" s="71">
        <f t="shared" si="1"/>
        <v>571.41</v>
      </c>
      <c r="H48" s="68"/>
      <c r="I48" s="68"/>
    </row>
    <row r="49" spans="1:9" s="6" customFormat="1" ht="12.75">
      <c r="A49" s="69" t="s">
        <v>108</v>
      </c>
      <c r="B49" s="63" t="s">
        <v>26</v>
      </c>
      <c r="C49" s="72" t="s">
        <v>119</v>
      </c>
      <c r="D49" s="70">
        <f>SUM(D50+D57)</f>
        <v>4901500</v>
      </c>
      <c r="E49" s="70">
        <f>SUM(E50+E57)</f>
        <v>229584.6</v>
      </c>
      <c r="F49" s="71">
        <f t="shared" si="1"/>
        <v>4671915.4</v>
      </c>
      <c r="H49" s="68"/>
      <c r="I49" s="68"/>
    </row>
    <row r="50" spans="1:9" s="6" customFormat="1" ht="12.75">
      <c r="A50" s="69" t="s">
        <v>109</v>
      </c>
      <c r="B50" s="63" t="s">
        <v>26</v>
      </c>
      <c r="C50" s="72" t="s">
        <v>110</v>
      </c>
      <c r="D50" s="70">
        <f>SUM(D51)</f>
        <v>1061200</v>
      </c>
      <c r="E50" s="70">
        <f>SUM(E51)</f>
        <v>160829</v>
      </c>
      <c r="F50" s="71">
        <f t="shared" si="1"/>
        <v>900371</v>
      </c>
      <c r="H50" s="68"/>
      <c r="I50" s="68"/>
    </row>
    <row r="51" spans="1:9" s="6" customFormat="1" ht="52.5" customHeight="1">
      <c r="A51" s="69" t="s">
        <v>111</v>
      </c>
      <c r="B51" s="63" t="s">
        <v>26</v>
      </c>
      <c r="C51" s="72" t="s">
        <v>112</v>
      </c>
      <c r="D51" s="70">
        <v>1061200</v>
      </c>
      <c r="E51" s="70">
        <f>SUM(E52+E53+E55+E56)</f>
        <v>160829</v>
      </c>
      <c r="F51" s="71">
        <f t="shared" si="1"/>
        <v>900371</v>
      </c>
      <c r="H51" s="68"/>
      <c r="I51" s="68"/>
    </row>
    <row r="52" spans="1:9" s="6" customFormat="1" ht="57" customHeight="1">
      <c r="A52" s="69" t="s">
        <v>111</v>
      </c>
      <c r="B52" s="63" t="s">
        <v>26</v>
      </c>
      <c r="C52" s="72" t="s">
        <v>123</v>
      </c>
      <c r="D52" s="70">
        <v>0</v>
      </c>
      <c r="E52" s="70">
        <v>156829</v>
      </c>
      <c r="F52" s="71">
        <f>SUM(D52-E52)</f>
        <v>-156829</v>
      </c>
      <c r="H52" s="68"/>
      <c r="I52" s="68"/>
    </row>
    <row r="53" spans="1:9" s="6" customFormat="1" ht="57" customHeight="1">
      <c r="A53" s="69" t="s">
        <v>111</v>
      </c>
      <c r="B53" s="63" t="s">
        <v>26</v>
      </c>
      <c r="C53" s="72" t="s">
        <v>326</v>
      </c>
      <c r="D53" s="70">
        <v>0</v>
      </c>
      <c r="E53" s="70">
        <f>SUM(E54)</f>
        <v>0</v>
      </c>
      <c r="F53" s="71">
        <f>SUM(D53-E53)</f>
        <v>0</v>
      </c>
      <c r="H53" s="68"/>
      <c r="I53" s="68"/>
    </row>
    <row r="54" spans="1:9" s="6" customFormat="1" ht="57" customHeight="1">
      <c r="A54" s="69" t="s">
        <v>111</v>
      </c>
      <c r="B54" s="63" t="s">
        <v>26</v>
      </c>
      <c r="C54" s="72" t="s">
        <v>327</v>
      </c>
      <c r="D54" s="70">
        <v>0</v>
      </c>
      <c r="E54" s="70">
        <v>0</v>
      </c>
      <c r="F54" s="71">
        <f t="shared" si="1"/>
        <v>0</v>
      </c>
      <c r="H54" s="68"/>
      <c r="I54" s="68"/>
    </row>
    <row r="55" spans="1:9" s="6" customFormat="1" ht="57" customHeight="1">
      <c r="A55" s="69" t="s">
        <v>111</v>
      </c>
      <c r="B55" s="63" t="s">
        <v>26</v>
      </c>
      <c r="C55" s="72" t="s">
        <v>426</v>
      </c>
      <c r="D55" s="70">
        <v>0</v>
      </c>
      <c r="E55" s="70">
        <v>0</v>
      </c>
      <c r="F55" s="71">
        <f>SUM(D55-E55)</f>
        <v>0</v>
      </c>
      <c r="H55" s="68"/>
      <c r="I55" s="68"/>
    </row>
    <row r="56" spans="1:9" s="6" customFormat="1" ht="57" customHeight="1">
      <c r="A56" s="69" t="s">
        <v>111</v>
      </c>
      <c r="B56" s="63" t="s">
        <v>26</v>
      </c>
      <c r="C56" s="72" t="s">
        <v>328</v>
      </c>
      <c r="D56" s="70">
        <v>0</v>
      </c>
      <c r="E56" s="70">
        <v>4000</v>
      </c>
      <c r="F56" s="71">
        <f>SUM(D56-E56)</f>
        <v>-4000</v>
      </c>
      <c r="H56" s="68"/>
      <c r="I56" s="68"/>
    </row>
    <row r="57" spans="1:9" s="6" customFormat="1" ht="15.75" customHeight="1">
      <c r="A57" s="69" t="s">
        <v>113</v>
      </c>
      <c r="B57" s="63" t="s">
        <v>26</v>
      </c>
      <c r="C57" s="72" t="s">
        <v>114</v>
      </c>
      <c r="D57" s="70">
        <f>SUM(D58)</f>
        <v>3840300</v>
      </c>
      <c r="E57" s="70">
        <f>SUM(E58)</f>
        <v>68755.6</v>
      </c>
      <c r="F57" s="71">
        <f t="shared" si="1"/>
        <v>3771544.4</v>
      </c>
      <c r="H57" s="68"/>
      <c r="I57" s="68"/>
    </row>
    <row r="58" spans="1:9" s="6" customFormat="1" ht="52.5">
      <c r="A58" s="69" t="s">
        <v>115</v>
      </c>
      <c r="B58" s="63" t="s">
        <v>26</v>
      </c>
      <c r="C58" s="72" t="s">
        <v>116</v>
      </c>
      <c r="D58" s="70">
        <v>3840300</v>
      </c>
      <c r="E58" s="70">
        <f>SUM(E59+E60+E62)</f>
        <v>68755.6</v>
      </c>
      <c r="F58" s="71">
        <f t="shared" si="1"/>
        <v>3771544.4</v>
      </c>
      <c r="H58" s="68"/>
      <c r="I58" s="68"/>
    </row>
    <row r="59" spans="1:9" s="73" customFormat="1" ht="52.5">
      <c r="A59" s="69" t="s">
        <v>115</v>
      </c>
      <c r="B59" s="63" t="s">
        <v>26</v>
      </c>
      <c r="C59" s="72" t="s">
        <v>124</v>
      </c>
      <c r="D59" s="70">
        <v>0</v>
      </c>
      <c r="E59" s="70">
        <v>68377.61</v>
      </c>
      <c r="F59" s="71">
        <f>SUM(D59-E59)</f>
        <v>-68377.61</v>
      </c>
      <c r="H59" s="74"/>
      <c r="I59" s="74"/>
    </row>
    <row r="60" spans="1:9" s="73" customFormat="1" ht="52.5">
      <c r="A60" s="69" t="s">
        <v>115</v>
      </c>
      <c r="B60" s="63" t="s">
        <v>26</v>
      </c>
      <c r="C60" s="72" t="s">
        <v>126</v>
      </c>
      <c r="D60" s="70">
        <v>0</v>
      </c>
      <c r="E60" s="70">
        <f>SUM(E61)</f>
        <v>377.99</v>
      </c>
      <c r="F60" s="71">
        <f>SUM(D60-E60)</f>
        <v>-377.99</v>
      </c>
      <c r="H60" s="74"/>
      <c r="I60" s="74"/>
    </row>
    <row r="61" spans="1:9" s="73" customFormat="1" ht="52.5">
      <c r="A61" s="69" t="s">
        <v>115</v>
      </c>
      <c r="B61" s="63" t="s">
        <v>26</v>
      </c>
      <c r="C61" s="72" t="s">
        <v>125</v>
      </c>
      <c r="D61" s="70">
        <v>0</v>
      </c>
      <c r="E61" s="70">
        <v>377.99</v>
      </c>
      <c r="F61" s="71">
        <f t="shared" si="1"/>
        <v>-377.99</v>
      </c>
      <c r="H61" s="74"/>
      <c r="I61" s="74"/>
    </row>
    <row r="62" spans="1:9" s="73" customFormat="1" ht="52.5">
      <c r="A62" s="69" t="s">
        <v>115</v>
      </c>
      <c r="B62" s="63" t="s">
        <v>26</v>
      </c>
      <c r="C62" s="72" t="s">
        <v>329</v>
      </c>
      <c r="D62" s="70">
        <v>0</v>
      </c>
      <c r="E62" s="70">
        <v>0</v>
      </c>
      <c r="F62" s="71">
        <f>SUM(D62-E62)</f>
        <v>0</v>
      </c>
      <c r="H62" s="74"/>
      <c r="I62" s="74"/>
    </row>
    <row r="63" spans="1:6" s="58" customFormat="1" ht="26.25">
      <c r="A63" s="63" t="s">
        <v>334</v>
      </c>
      <c r="B63" s="63" t="s">
        <v>26</v>
      </c>
      <c r="C63" s="63" t="s">
        <v>462</v>
      </c>
      <c r="D63" s="67">
        <f>SUM(D64)</f>
        <v>6200</v>
      </c>
      <c r="E63" s="67">
        <f>SUM(E64)</f>
        <v>0</v>
      </c>
      <c r="F63" s="67">
        <f t="shared" si="0"/>
        <v>6200</v>
      </c>
    </row>
    <row r="64" spans="1:6" s="58" customFormat="1" ht="66" customHeight="1">
      <c r="A64" s="63" t="s">
        <v>127</v>
      </c>
      <c r="B64" s="63" t="s">
        <v>26</v>
      </c>
      <c r="C64" s="63" t="s">
        <v>463</v>
      </c>
      <c r="D64" s="67">
        <f>SUM(D65)</f>
        <v>6200</v>
      </c>
      <c r="E64" s="67">
        <f>SUM(E65)</f>
        <v>0</v>
      </c>
      <c r="F64" s="67">
        <f t="shared" si="0"/>
        <v>6200</v>
      </c>
    </row>
    <row r="65" spans="1:6" s="58" customFormat="1" ht="81.75" customHeight="1">
      <c r="A65" s="63" t="s">
        <v>128</v>
      </c>
      <c r="B65" s="63" t="s">
        <v>26</v>
      </c>
      <c r="C65" s="63" t="s">
        <v>464</v>
      </c>
      <c r="D65" s="67">
        <v>6200</v>
      </c>
      <c r="E65" s="67">
        <v>0</v>
      </c>
      <c r="F65" s="67">
        <f aca="true" t="shared" si="2" ref="F65:F81">SUM(D65-E65)</f>
        <v>6200</v>
      </c>
    </row>
    <row r="66" spans="1:6" s="58" customFormat="1" ht="70.5" customHeight="1">
      <c r="A66" s="63" t="s">
        <v>353</v>
      </c>
      <c r="B66" s="63" t="s">
        <v>26</v>
      </c>
      <c r="C66" s="63" t="s">
        <v>129</v>
      </c>
      <c r="D66" s="67">
        <f>SUM(D67+D72)</f>
        <v>79600</v>
      </c>
      <c r="E66" s="67">
        <f>SUM(E67+E72)</f>
        <v>0</v>
      </c>
      <c r="F66" s="67">
        <f t="shared" si="2"/>
        <v>79600</v>
      </c>
    </row>
    <row r="67" spans="1:6" s="58" customFormat="1" ht="150.75" customHeight="1">
      <c r="A67" s="63" t="s">
        <v>354</v>
      </c>
      <c r="B67" s="63" t="s">
        <v>26</v>
      </c>
      <c r="C67" s="63" t="s">
        <v>130</v>
      </c>
      <c r="D67" s="67">
        <f>SUM(D68+D70)</f>
        <v>79600</v>
      </c>
      <c r="E67" s="67">
        <f>SUM(E68+E70)</f>
        <v>0</v>
      </c>
      <c r="F67" s="67">
        <f t="shared" si="2"/>
        <v>79600</v>
      </c>
    </row>
    <row r="68" spans="1:6" s="58" customFormat="1" ht="135" customHeight="1">
      <c r="A68" s="63" t="s">
        <v>355</v>
      </c>
      <c r="B68" s="63" t="s">
        <v>26</v>
      </c>
      <c r="C68" s="63" t="s">
        <v>131</v>
      </c>
      <c r="D68" s="67">
        <f>SUM(D69)</f>
        <v>79600</v>
      </c>
      <c r="E68" s="67">
        <f>SUM(E69)</f>
        <v>0</v>
      </c>
      <c r="F68" s="67">
        <f>SUM(D68-E68)</f>
        <v>79600</v>
      </c>
    </row>
    <row r="69" spans="1:6" s="58" customFormat="1" ht="123" customHeight="1">
      <c r="A69" s="63" t="s">
        <v>356</v>
      </c>
      <c r="B69" s="63" t="s">
        <v>26</v>
      </c>
      <c r="C69" s="63" t="s">
        <v>133</v>
      </c>
      <c r="D69" s="67">
        <v>79600</v>
      </c>
      <c r="E69" s="67">
        <v>0</v>
      </c>
      <c r="F69" s="67">
        <f>SUM(D69-E69)</f>
        <v>79600</v>
      </c>
    </row>
    <row r="70" spans="1:6" s="58" customFormat="1" ht="135.75" customHeight="1">
      <c r="A70" s="63" t="s">
        <v>357</v>
      </c>
      <c r="B70" s="63" t="s">
        <v>26</v>
      </c>
      <c r="C70" s="63" t="s">
        <v>132</v>
      </c>
      <c r="D70" s="67">
        <f>SUM(D71)</f>
        <v>0</v>
      </c>
      <c r="E70" s="67">
        <f>SUM(E71)</f>
        <v>0</v>
      </c>
      <c r="F70" s="67">
        <f t="shared" si="2"/>
        <v>0</v>
      </c>
    </row>
    <row r="71" spans="1:6" s="58" customFormat="1" ht="98.25" customHeight="1">
      <c r="A71" s="63" t="s">
        <v>330</v>
      </c>
      <c r="B71" s="63" t="s">
        <v>26</v>
      </c>
      <c r="C71" s="63" t="s">
        <v>134</v>
      </c>
      <c r="D71" s="67">
        <v>0</v>
      </c>
      <c r="E71" s="67">
        <v>0</v>
      </c>
      <c r="F71" s="67">
        <f t="shared" si="2"/>
        <v>0</v>
      </c>
    </row>
    <row r="72" spans="1:6" s="58" customFormat="1" ht="39">
      <c r="A72" s="63" t="s">
        <v>331</v>
      </c>
      <c r="B72" s="63" t="s">
        <v>26</v>
      </c>
      <c r="C72" s="63" t="s">
        <v>135</v>
      </c>
      <c r="D72" s="67">
        <f>SUM(D73)</f>
        <v>0</v>
      </c>
      <c r="E72" s="67">
        <f>SUM(E73)</f>
        <v>0</v>
      </c>
      <c r="F72" s="67">
        <f t="shared" si="2"/>
        <v>0</v>
      </c>
    </row>
    <row r="73" spans="1:6" s="58" customFormat="1" ht="78.75">
      <c r="A73" s="63" t="s">
        <v>332</v>
      </c>
      <c r="B73" s="63" t="s">
        <v>26</v>
      </c>
      <c r="C73" s="63" t="s">
        <v>136</v>
      </c>
      <c r="D73" s="67">
        <f>SUM(D74)</f>
        <v>0</v>
      </c>
      <c r="E73" s="67">
        <f>SUM(E74)</f>
        <v>0</v>
      </c>
      <c r="F73" s="67">
        <f t="shared" si="2"/>
        <v>0</v>
      </c>
    </row>
    <row r="74" spans="1:6" s="58" customFormat="1" ht="93" customHeight="1">
      <c r="A74" s="63" t="s">
        <v>333</v>
      </c>
      <c r="B74" s="63" t="s">
        <v>26</v>
      </c>
      <c r="C74" s="63" t="s">
        <v>137</v>
      </c>
      <c r="D74" s="67">
        <v>0</v>
      </c>
      <c r="E74" s="67">
        <v>0</v>
      </c>
      <c r="F74" s="67">
        <f t="shared" si="2"/>
        <v>0</v>
      </c>
    </row>
    <row r="75" spans="1:6" s="58" customFormat="1" ht="26.25">
      <c r="A75" s="63" t="s">
        <v>334</v>
      </c>
      <c r="B75" s="63" t="s">
        <v>26</v>
      </c>
      <c r="C75" s="63" t="s">
        <v>138</v>
      </c>
      <c r="D75" s="67">
        <f>SUM(D76)</f>
        <v>0</v>
      </c>
      <c r="E75" s="67">
        <f>SUM(E76)</f>
        <v>0</v>
      </c>
      <c r="F75" s="67">
        <f t="shared" si="2"/>
        <v>0</v>
      </c>
    </row>
    <row r="76" spans="1:6" s="58" customFormat="1" ht="42" customHeight="1">
      <c r="A76" s="63" t="s">
        <v>358</v>
      </c>
      <c r="B76" s="63" t="s">
        <v>26</v>
      </c>
      <c r="C76" s="63" t="s">
        <v>139</v>
      </c>
      <c r="D76" s="67">
        <f>SUM(D77)</f>
        <v>0</v>
      </c>
      <c r="E76" s="67">
        <f>SUM(E77)</f>
        <v>0</v>
      </c>
      <c r="F76" s="67">
        <f t="shared" si="2"/>
        <v>0</v>
      </c>
    </row>
    <row r="77" spans="1:6" s="58" customFormat="1" ht="66">
      <c r="A77" s="63" t="s">
        <v>359</v>
      </c>
      <c r="B77" s="63" t="s">
        <v>26</v>
      </c>
      <c r="C77" s="63" t="s">
        <v>140</v>
      </c>
      <c r="D77" s="67">
        <v>0</v>
      </c>
      <c r="E77" s="67">
        <v>0</v>
      </c>
      <c r="F77" s="67">
        <f t="shared" si="2"/>
        <v>0</v>
      </c>
    </row>
    <row r="78" spans="1:6" s="58" customFormat="1" ht="15" customHeight="1">
      <c r="A78" s="63" t="s">
        <v>340</v>
      </c>
      <c r="B78" s="63" t="s">
        <v>26</v>
      </c>
      <c r="C78" s="63" t="s">
        <v>337</v>
      </c>
      <c r="D78" s="67">
        <f>SUM(D79)</f>
        <v>0</v>
      </c>
      <c r="E78" s="67">
        <f>SUM(E79)</f>
        <v>0</v>
      </c>
      <c r="F78" s="67">
        <f>SUM(D78-E78)</f>
        <v>0</v>
      </c>
    </row>
    <row r="79" spans="1:6" s="58" customFormat="1" ht="15" customHeight="1">
      <c r="A79" s="63" t="s">
        <v>335</v>
      </c>
      <c r="B79" s="63" t="s">
        <v>26</v>
      </c>
      <c r="C79" s="63" t="s">
        <v>338</v>
      </c>
      <c r="D79" s="67">
        <f>SUM(D80)</f>
        <v>0</v>
      </c>
      <c r="E79" s="67">
        <f>SUM(E80)</f>
        <v>0</v>
      </c>
      <c r="F79" s="67">
        <f>SUM(D79-E79)</f>
        <v>0</v>
      </c>
    </row>
    <row r="80" spans="1:6" s="58" customFormat="1" ht="30" customHeight="1">
      <c r="A80" s="63" t="s">
        <v>336</v>
      </c>
      <c r="B80" s="63" t="s">
        <v>26</v>
      </c>
      <c r="C80" s="63" t="s">
        <v>339</v>
      </c>
      <c r="D80" s="67">
        <v>0</v>
      </c>
      <c r="E80" s="67">
        <v>0</v>
      </c>
      <c r="F80" s="67">
        <f>SUM(D80-E80)</f>
        <v>0</v>
      </c>
    </row>
    <row r="81" spans="1:6" s="58" customFormat="1" ht="26.25">
      <c r="A81" s="63" t="s">
        <v>360</v>
      </c>
      <c r="B81" s="63" t="s">
        <v>26</v>
      </c>
      <c r="C81" s="63" t="s">
        <v>141</v>
      </c>
      <c r="D81" s="67">
        <f>SUM(D82)</f>
        <v>5725100</v>
      </c>
      <c r="E81" s="67">
        <f>SUM(E82)</f>
        <v>1253475</v>
      </c>
      <c r="F81" s="67">
        <f t="shared" si="2"/>
        <v>4471625</v>
      </c>
    </row>
    <row r="82" spans="1:6" s="58" customFormat="1" ht="43.5" customHeight="1">
      <c r="A82" s="63" t="s">
        <v>361</v>
      </c>
      <c r="B82" s="63" t="s">
        <v>26</v>
      </c>
      <c r="C82" s="63" t="s">
        <v>142</v>
      </c>
      <c r="D82" s="67">
        <f>SUM(D83+D86+D91)</f>
        <v>5725100</v>
      </c>
      <c r="E82" s="67">
        <f>SUM(E83+E86+E91)</f>
        <v>1253475</v>
      </c>
      <c r="F82" s="67">
        <f aca="true" t="shared" si="3" ref="F82:F93">SUM(D82-E82)</f>
        <v>4471625</v>
      </c>
    </row>
    <row r="83" spans="1:6" s="58" customFormat="1" ht="39">
      <c r="A83" s="63" t="s">
        <v>362</v>
      </c>
      <c r="B83" s="63" t="s">
        <v>26</v>
      </c>
      <c r="C83" s="63" t="s">
        <v>465</v>
      </c>
      <c r="D83" s="67">
        <f>SUM(D84)</f>
        <v>5378200</v>
      </c>
      <c r="E83" s="67">
        <f>SUM(E84)</f>
        <v>1166600</v>
      </c>
      <c r="F83" s="67">
        <f t="shared" si="3"/>
        <v>4211600</v>
      </c>
    </row>
    <row r="84" spans="1:6" s="58" customFormat="1" ht="26.25">
      <c r="A84" s="63" t="s">
        <v>364</v>
      </c>
      <c r="B84" s="63" t="s">
        <v>26</v>
      </c>
      <c r="C84" s="63" t="s">
        <v>466</v>
      </c>
      <c r="D84" s="67">
        <f>SUM(D85)</f>
        <v>5378200</v>
      </c>
      <c r="E84" s="67">
        <f>SUM(E85)</f>
        <v>1166600</v>
      </c>
      <c r="F84" s="67">
        <f t="shared" si="3"/>
        <v>4211600</v>
      </c>
    </row>
    <row r="85" spans="1:6" s="58" customFormat="1" ht="39">
      <c r="A85" s="63" t="s">
        <v>363</v>
      </c>
      <c r="B85" s="63" t="s">
        <v>26</v>
      </c>
      <c r="C85" s="63" t="s">
        <v>467</v>
      </c>
      <c r="D85" s="67">
        <v>5378200</v>
      </c>
      <c r="E85" s="67">
        <v>1166600</v>
      </c>
      <c r="F85" s="67">
        <f t="shared" si="3"/>
        <v>4211600</v>
      </c>
    </row>
    <row r="86" spans="1:6" s="58" customFormat="1" ht="43.5" customHeight="1">
      <c r="A86" s="63" t="s">
        <v>365</v>
      </c>
      <c r="B86" s="63" t="s">
        <v>26</v>
      </c>
      <c r="C86" s="63" t="s">
        <v>473</v>
      </c>
      <c r="D86" s="67">
        <f>SUM(D89+D88)</f>
        <v>346900</v>
      </c>
      <c r="E86" s="67">
        <f>SUM(E89+E87)</f>
        <v>86875</v>
      </c>
      <c r="F86" s="67">
        <f>SUM(D86-E86)</f>
        <v>260025</v>
      </c>
    </row>
    <row r="87" spans="1:6" s="58" customFormat="1" ht="51.75" customHeight="1">
      <c r="A87" s="63" t="s">
        <v>368</v>
      </c>
      <c r="B87" s="63" t="s">
        <v>26</v>
      </c>
      <c r="C87" s="63" t="s">
        <v>468</v>
      </c>
      <c r="D87" s="67">
        <f>SUM(D88)</f>
        <v>200</v>
      </c>
      <c r="E87" s="67">
        <f>SUM(E88)</f>
        <v>200</v>
      </c>
      <c r="F87" s="67">
        <f>SUM(D87-E87)</f>
        <v>0</v>
      </c>
    </row>
    <row r="88" spans="1:6" s="58" customFormat="1" ht="51.75" customHeight="1">
      <c r="A88" s="63" t="s">
        <v>369</v>
      </c>
      <c r="B88" s="63" t="s">
        <v>26</v>
      </c>
      <c r="C88" s="63" t="s">
        <v>469</v>
      </c>
      <c r="D88" s="67">
        <v>200</v>
      </c>
      <c r="E88" s="67">
        <v>200</v>
      </c>
      <c r="F88" s="67">
        <f>SUM(D88-E88)</f>
        <v>0</v>
      </c>
    </row>
    <row r="89" spans="1:6" s="58" customFormat="1" ht="66">
      <c r="A89" s="63" t="s">
        <v>366</v>
      </c>
      <c r="B89" s="63" t="s">
        <v>26</v>
      </c>
      <c r="C89" s="63" t="s">
        <v>470</v>
      </c>
      <c r="D89" s="67">
        <f>SUM(D90)</f>
        <v>346700</v>
      </c>
      <c r="E89" s="67">
        <f>SUM(E90)</f>
        <v>86675</v>
      </c>
      <c r="F89" s="67">
        <f>SUM(D89-E89)</f>
        <v>260025</v>
      </c>
    </row>
    <row r="90" spans="1:6" s="58" customFormat="1" ht="67.5" customHeight="1">
      <c r="A90" s="63" t="s">
        <v>367</v>
      </c>
      <c r="B90" s="63" t="s">
        <v>26</v>
      </c>
      <c r="C90" s="63" t="s">
        <v>471</v>
      </c>
      <c r="D90" s="67">
        <v>346700</v>
      </c>
      <c r="E90" s="67">
        <v>86675</v>
      </c>
      <c r="F90" s="67">
        <f>SUM(D90-E90)</f>
        <v>260025</v>
      </c>
    </row>
    <row r="91" spans="1:6" s="58" customFormat="1" ht="18.75" customHeight="1">
      <c r="A91" s="63" t="s">
        <v>146</v>
      </c>
      <c r="B91" s="63" t="s">
        <v>26</v>
      </c>
      <c r="C91" s="63" t="s">
        <v>143</v>
      </c>
      <c r="D91" s="67">
        <f>SUM(D92)</f>
        <v>0</v>
      </c>
      <c r="E91" s="67">
        <f>SUM(E92)</f>
        <v>0</v>
      </c>
      <c r="F91" s="67">
        <f t="shared" si="3"/>
        <v>0</v>
      </c>
    </row>
    <row r="92" spans="1:6" s="58" customFormat="1" ht="39">
      <c r="A92" s="63" t="s">
        <v>370</v>
      </c>
      <c r="B92" s="63" t="s">
        <v>26</v>
      </c>
      <c r="C92" s="63" t="s">
        <v>144</v>
      </c>
      <c r="D92" s="67">
        <f>SUM(D93)</f>
        <v>0</v>
      </c>
      <c r="E92" s="67">
        <f>SUM(E93)</f>
        <v>0</v>
      </c>
      <c r="F92" s="67">
        <f t="shared" si="3"/>
        <v>0</v>
      </c>
    </row>
    <row r="93" spans="1:6" s="58" customFormat="1" ht="39">
      <c r="A93" s="63" t="s">
        <v>371</v>
      </c>
      <c r="B93" s="63" t="s">
        <v>26</v>
      </c>
      <c r="C93" s="63" t="s">
        <v>145</v>
      </c>
      <c r="D93" s="67">
        <v>0</v>
      </c>
      <c r="E93" s="67">
        <v>0</v>
      </c>
      <c r="F93" s="67">
        <f t="shared" si="3"/>
        <v>0</v>
      </c>
    </row>
  </sheetData>
  <sheetProtection/>
  <mergeCells count="2">
    <mergeCell ref="B5:D5"/>
    <mergeCell ref="B7:D7"/>
  </mergeCells>
  <printOptions/>
  <pageMargins left="0.56" right="0.43" top="0.39" bottom="0.24" header="0.24" footer="0.17"/>
  <pageSetup horizontalDpi="600" verticalDpi="600" orientation="portrait" paperSize="9" scale="98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zoomScale="80" zoomScaleNormal="80" zoomScalePageLayoutView="0" workbookViewId="0" topLeftCell="A1">
      <selection activeCell="E162" sqref="E162"/>
    </sheetView>
  </sheetViews>
  <sheetFormatPr defaultColWidth="9.140625" defaultRowHeight="12.75"/>
  <cols>
    <col min="1" max="1" width="34.8515625" style="58" customWidth="1"/>
    <col min="2" max="2" width="5.8515625" style="58" customWidth="1"/>
    <col min="3" max="3" width="22.57421875" style="106" customWidth="1"/>
    <col min="4" max="4" width="14.00390625" style="98" customWidth="1"/>
    <col min="5" max="5" width="12.7109375" style="98" customWidth="1"/>
    <col min="6" max="6" width="13.421875" style="98" customWidth="1"/>
    <col min="7" max="16384" width="9.140625" style="58" customWidth="1"/>
  </cols>
  <sheetData>
    <row r="1" spans="1:6" ht="22.5">
      <c r="A1" s="75"/>
      <c r="B1" s="76"/>
      <c r="C1" s="99" t="s">
        <v>52</v>
      </c>
      <c r="D1" s="77"/>
      <c r="E1" s="75"/>
      <c r="F1" s="78"/>
    </row>
    <row r="2" spans="1:6" ht="12.75">
      <c r="A2" s="79" t="s">
        <v>14</v>
      </c>
      <c r="B2" s="80"/>
      <c r="C2" s="59"/>
      <c r="D2" s="81"/>
      <c r="E2" s="82" t="s">
        <v>16</v>
      </c>
      <c r="F2" s="59"/>
    </row>
    <row r="3" spans="1:6" ht="12.75">
      <c r="A3" s="83"/>
      <c r="B3" s="84" t="s">
        <v>17</v>
      </c>
      <c r="C3" s="100" t="s">
        <v>53</v>
      </c>
      <c r="D3" s="85" t="s">
        <v>54</v>
      </c>
      <c r="E3" s="86"/>
      <c r="F3" s="87"/>
    </row>
    <row r="4" spans="1:6" ht="12.75">
      <c r="A4" s="83"/>
      <c r="B4" s="84" t="s">
        <v>18</v>
      </c>
      <c r="C4" s="101" t="s">
        <v>55</v>
      </c>
      <c r="D4" s="85" t="s">
        <v>56</v>
      </c>
      <c r="E4" s="83"/>
      <c r="F4" s="88" t="s">
        <v>20</v>
      </c>
    </row>
    <row r="5" spans="1:6" ht="12.75">
      <c r="A5" s="83"/>
      <c r="B5" s="84" t="s">
        <v>21</v>
      </c>
      <c r="C5" s="102" t="s">
        <v>22</v>
      </c>
      <c r="D5" s="88" t="s">
        <v>23</v>
      </c>
      <c r="E5" s="83"/>
      <c r="F5" s="88" t="s">
        <v>23</v>
      </c>
    </row>
    <row r="6" spans="1:6" ht="12.75">
      <c r="A6" s="89"/>
      <c r="B6" s="90"/>
      <c r="C6" s="103"/>
      <c r="D6" s="91"/>
      <c r="E6" s="89"/>
      <c r="F6" s="92"/>
    </row>
    <row r="7" spans="1:6" ht="12.75">
      <c r="A7" s="93">
        <v>1</v>
      </c>
      <c r="B7" s="94">
        <v>2</v>
      </c>
      <c r="C7" s="94">
        <v>3</v>
      </c>
      <c r="D7" s="95">
        <v>4</v>
      </c>
      <c r="E7" s="95">
        <v>5</v>
      </c>
      <c r="F7" s="93">
        <v>6</v>
      </c>
    </row>
    <row r="8" spans="1:6" s="110" customFormat="1" ht="15.75" customHeight="1">
      <c r="A8" s="107" t="s">
        <v>444</v>
      </c>
      <c r="B8" s="107" t="s">
        <v>57</v>
      </c>
      <c r="C8" s="108" t="s">
        <v>25</v>
      </c>
      <c r="D8" s="109">
        <f>SUM(D9+D154)</f>
        <v>15002000</v>
      </c>
      <c r="E8" s="109">
        <f>SUM(E9+E154)</f>
        <v>2413415.3299999996</v>
      </c>
      <c r="F8" s="109">
        <f>SUM(D8-E8)</f>
        <v>12588584.67</v>
      </c>
    </row>
    <row r="9" spans="1:6" s="110" customFormat="1" ht="26.25">
      <c r="A9" s="107" t="s">
        <v>99</v>
      </c>
      <c r="B9" s="107" t="s">
        <v>57</v>
      </c>
      <c r="C9" s="108" t="s">
        <v>147</v>
      </c>
      <c r="D9" s="109">
        <f>SUM(D10+D61+D69+D91+D102+D124+D130+D141+D147)</f>
        <v>14912600</v>
      </c>
      <c r="E9" s="109">
        <f>SUM(E10+E61+E69+E91+E102+E124+E130+E141+E147)</f>
        <v>2405076.9699999997</v>
      </c>
      <c r="F9" s="109">
        <f aca="true" t="shared" si="0" ref="F9:F53">SUM(D9-E9)</f>
        <v>12507523.030000001</v>
      </c>
    </row>
    <row r="10" spans="1:6" ht="15.75" customHeight="1">
      <c r="A10" s="63" t="s">
        <v>445</v>
      </c>
      <c r="B10" s="63" t="s">
        <v>57</v>
      </c>
      <c r="C10" s="104" t="s">
        <v>148</v>
      </c>
      <c r="D10" s="67">
        <f>SUM(D11+D18+D39)</f>
        <v>6847900</v>
      </c>
      <c r="E10" s="67">
        <f>SUM(E11+E18+E39)</f>
        <v>651074.5</v>
      </c>
      <c r="F10" s="67">
        <f t="shared" si="0"/>
        <v>6196825.5</v>
      </c>
    </row>
    <row r="11" spans="1:6" ht="39.75" customHeight="1">
      <c r="A11" s="63" t="s">
        <v>446</v>
      </c>
      <c r="B11" s="63" t="s">
        <v>57</v>
      </c>
      <c r="C11" s="104" t="s">
        <v>149</v>
      </c>
      <c r="D11" s="67">
        <f aca="true" t="shared" si="1" ref="D11:E13">SUM(D12)</f>
        <v>960800</v>
      </c>
      <c r="E11" s="67">
        <f t="shared" si="1"/>
        <v>83867.66</v>
      </c>
      <c r="F11" s="67">
        <f t="shared" si="0"/>
        <v>876932.34</v>
      </c>
    </row>
    <row r="12" spans="1:6" ht="39">
      <c r="A12" s="63" t="s">
        <v>447</v>
      </c>
      <c r="B12" s="63" t="s">
        <v>57</v>
      </c>
      <c r="C12" s="104" t="s">
        <v>151</v>
      </c>
      <c r="D12" s="67">
        <f t="shared" si="1"/>
        <v>960800</v>
      </c>
      <c r="E12" s="67">
        <f t="shared" si="1"/>
        <v>83867.66</v>
      </c>
      <c r="F12" s="67">
        <f t="shared" si="0"/>
        <v>876932.34</v>
      </c>
    </row>
    <row r="13" spans="1:6" ht="52.5">
      <c r="A13" s="63" t="s">
        <v>448</v>
      </c>
      <c r="B13" s="63" t="s">
        <v>57</v>
      </c>
      <c r="C13" s="104" t="s">
        <v>152</v>
      </c>
      <c r="D13" s="67">
        <f t="shared" si="1"/>
        <v>960800</v>
      </c>
      <c r="E13" s="67">
        <f t="shared" si="1"/>
        <v>83867.66</v>
      </c>
      <c r="F13" s="67">
        <f t="shared" si="0"/>
        <v>876932.34</v>
      </c>
    </row>
    <row r="14" spans="1:6" ht="118.5">
      <c r="A14" s="63" t="s">
        <v>153</v>
      </c>
      <c r="B14" s="63" t="s">
        <v>57</v>
      </c>
      <c r="C14" s="104" t="s">
        <v>154</v>
      </c>
      <c r="D14" s="67">
        <f>SUM(D15:D17)</f>
        <v>960800</v>
      </c>
      <c r="E14" s="67">
        <f>SUM(E15:E17)</f>
        <v>83867.66</v>
      </c>
      <c r="F14" s="67">
        <f t="shared" si="0"/>
        <v>876932.34</v>
      </c>
    </row>
    <row r="15" spans="1:6" ht="26.25">
      <c r="A15" s="63" t="s">
        <v>228</v>
      </c>
      <c r="B15" s="63" t="s">
        <v>57</v>
      </c>
      <c r="C15" s="104" t="s">
        <v>156</v>
      </c>
      <c r="D15" s="67">
        <v>690200</v>
      </c>
      <c r="E15" s="67">
        <v>69053.5</v>
      </c>
      <c r="F15" s="67">
        <f t="shared" si="0"/>
        <v>621146.5</v>
      </c>
    </row>
    <row r="16" spans="1:6" ht="52.5">
      <c r="A16" s="63" t="s">
        <v>162</v>
      </c>
      <c r="B16" s="63" t="s">
        <v>57</v>
      </c>
      <c r="C16" s="104" t="s">
        <v>157</v>
      </c>
      <c r="D16" s="67">
        <v>63000</v>
      </c>
      <c r="E16" s="67">
        <v>0</v>
      </c>
      <c r="F16" s="67">
        <f t="shared" si="0"/>
        <v>63000</v>
      </c>
    </row>
    <row r="17" spans="1:6" ht="52.5">
      <c r="A17" s="63" t="s">
        <v>449</v>
      </c>
      <c r="B17" s="63" t="s">
        <v>57</v>
      </c>
      <c r="C17" s="104" t="s">
        <v>158</v>
      </c>
      <c r="D17" s="67">
        <v>207600</v>
      </c>
      <c r="E17" s="67">
        <v>14814.16</v>
      </c>
      <c r="F17" s="67">
        <f t="shared" si="0"/>
        <v>192785.84</v>
      </c>
    </row>
    <row r="18" spans="1:6" ht="66">
      <c r="A18" s="63" t="s">
        <v>450</v>
      </c>
      <c r="B18" s="63" t="s">
        <v>57</v>
      </c>
      <c r="C18" s="104" t="s">
        <v>159</v>
      </c>
      <c r="D18" s="67">
        <f>SUM(D19+D34)</f>
        <v>5544300</v>
      </c>
      <c r="E18" s="67">
        <f>SUM(E19+E34)</f>
        <v>540687.38</v>
      </c>
      <c r="F18" s="67">
        <f t="shared" si="0"/>
        <v>5003612.62</v>
      </c>
    </row>
    <row r="19" spans="1:6" ht="39">
      <c r="A19" s="63" t="s">
        <v>447</v>
      </c>
      <c r="B19" s="63" t="s">
        <v>57</v>
      </c>
      <c r="C19" s="104" t="s">
        <v>160</v>
      </c>
      <c r="D19" s="67">
        <f>SUM(D20+D24+D31)</f>
        <v>5544100</v>
      </c>
      <c r="E19" s="67">
        <f>SUM(E20+E24+E31)</f>
        <v>540687.38</v>
      </c>
      <c r="F19" s="67">
        <f t="shared" si="0"/>
        <v>5003412.62</v>
      </c>
    </row>
    <row r="20" spans="1:6" ht="39">
      <c r="A20" s="63" t="s">
        <v>451</v>
      </c>
      <c r="B20" s="63" t="s">
        <v>57</v>
      </c>
      <c r="C20" s="104" t="s">
        <v>161</v>
      </c>
      <c r="D20" s="67">
        <f>SUM(D21)</f>
        <v>22000</v>
      </c>
      <c r="E20" s="67">
        <f>SUM(E21)</f>
        <v>0</v>
      </c>
      <c r="F20" s="67">
        <f t="shared" si="0"/>
        <v>22000</v>
      </c>
    </row>
    <row r="21" spans="1:6" ht="132">
      <c r="A21" s="63" t="s">
        <v>452</v>
      </c>
      <c r="B21" s="63" t="s">
        <v>57</v>
      </c>
      <c r="C21" s="104" t="s">
        <v>165</v>
      </c>
      <c r="D21" s="67">
        <f>SUM(D22:D23)</f>
        <v>22000</v>
      </c>
      <c r="E21" s="67">
        <f>SUM(E22:E23)</f>
        <v>0</v>
      </c>
      <c r="F21" s="67">
        <f t="shared" si="0"/>
        <v>22000</v>
      </c>
    </row>
    <row r="22" spans="1:6" ht="41.25" customHeight="1">
      <c r="A22" s="63" t="s">
        <v>162</v>
      </c>
      <c r="B22" s="63" t="s">
        <v>57</v>
      </c>
      <c r="C22" s="104" t="s">
        <v>164</v>
      </c>
      <c r="D22" s="67">
        <v>5000</v>
      </c>
      <c r="E22" s="67">
        <v>0</v>
      </c>
      <c r="F22" s="67">
        <f t="shared" si="0"/>
        <v>5000</v>
      </c>
    </row>
    <row r="23" spans="1:6" ht="39">
      <c r="A23" s="63" t="s">
        <v>191</v>
      </c>
      <c r="B23" s="63" t="s">
        <v>57</v>
      </c>
      <c r="C23" s="104" t="s">
        <v>163</v>
      </c>
      <c r="D23" s="67">
        <v>17000</v>
      </c>
      <c r="E23" s="67">
        <v>0</v>
      </c>
      <c r="F23" s="67">
        <f t="shared" si="0"/>
        <v>17000</v>
      </c>
    </row>
    <row r="24" spans="1:6" ht="52.5">
      <c r="A24" s="63" t="s">
        <v>448</v>
      </c>
      <c r="B24" s="63" t="s">
        <v>57</v>
      </c>
      <c r="C24" s="104" t="s">
        <v>166</v>
      </c>
      <c r="D24" s="67">
        <f>SUM(D25+D29)</f>
        <v>5500400</v>
      </c>
      <c r="E24" s="67">
        <f>SUM(E25+E29)</f>
        <v>540687.38</v>
      </c>
      <c r="F24" s="67">
        <f t="shared" si="0"/>
        <v>4959712.62</v>
      </c>
    </row>
    <row r="25" spans="1:6" ht="132">
      <c r="A25" s="63" t="s">
        <v>153</v>
      </c>
      <c r="B25" s="63" t="s">
        <v>57</v>
      </c>
      <c r="C25" s="104" t="s">
        <v>167</v>
      </c>
      <c r="D25" s="67">
        <f>SUM(D26:D28)</f>
        <v>4580000</v>
      </c>
      <c r="E25" s="67">
        <f>SUM(E26:E28)</f>
        <v>405084</v>
      </c>
      <c r="F25" s="67">
        <f t="shared" si="0"/>
        <v>4174916</v>
      </c>
    </row>
    <row r="26" spans="1:6" ht="26.25">
      <c r="A26" s="63" t="s">
        <v>228</v>
      </c>
      <c r="B26" s="63" t="s">
        <v>57</v>
      </c>
      <c r="C26" s="104" t="s">
        <v>168</v>
      </c>
      <c r="D26" s="67">
        <v>3312600</v>
      </c>
      <c r="E26" s="67">
        <v>331536.12</v>
      </c>
      <c r="F26" s="67">
        <f t="shared" si="0"/>
        <v>2981063.88</v>
      </c>
    </row>
    <row r="27" spans="1:6" ht="52.5">
      <c r="A27" s="63" t="s">
        <v>162</v>
      </c>
      <c r="B27" s="63" t="s">
        <v>57</v>
      </c>
      <c r="C27" s="104" t="s">
        <v>169</v>
      </c>
      <c r="D27" s="67">
        <v>298500</v>
      </c>
      <c r="E27" s="67">
        <v>0</v>
      </c>
      <c r="F27" s="67">
        <f t="shared" si="0"/>
        <v>298500</v>
      </c>
    </row>
    <row r="28" spans="1:6" ht="66">
      <c r="A28" s="63" t="s">
        <v>449</v>
      </c>
      <c r="B28" s="63" t="s">
        <v>57</v>
      </c>
      <c r="C28" s="104" t="s">
        <v>170</v>
      </c>
      <c r="D28" s="67">
        <v>968900</v>
      </c>
      <c r="E28" s="67">
        <v>73547.88</v>
      </c>
      <c r="F28" s="67">
        <f t="shared" si="0"/>
        <v>895352.12</v>
      </c>
    </row>
    <row r="29" spans="1:6" ht="118.5">
      <c r="A29" s="63" t="s">
        <v>171</v>
      </c>
      <c r="B29" s="63" t="s">
        <v>57</v>
      </c>
      <c r="C29" s="104" t="s">
        <v>173</v>
      </c>
      <c r="D29" s="67">
        <f>SUM(D30)</f>
        <v>920400</v>
      </c>
      <c r="E29" s="67">
        <f>SUM(E30)</f>
        <v>135603.38</v>
      </c>
      <c r="F29" s="67">
        <f>SUM(D29-E29)</f>
        <v>784796.62</v>
      </c>
    </row>
    <row r="30" spans="1:6" ht="39">
      <c r="A30" s="63" t="s">
        <v>191</v>
      </c>
      <c r="B30" s="63" t="s">
        <v>57</v>
      </c>
      <c r="C30" s="104" t="s">
        <v>172</v>
      </c>
      <c r="D30" s="67">
        <v>920400</v>
      </c>
      <c r="E30" s="67">
        <v>135603.38</v>
      </c>
      <c r="F30" s="67">
        <f t="shared" si="0"/>
        <v>784796.62</v>
      </c>
    </row>
    <row r="31" spans="1:6" ht="97.5" customHeight="1">
      <c r="A31" s="63" t="s">
        <v>174</v>
      </c>
      <c r="B31" s="63" t="s">
        <v>57</v>
      </c>
      <c r="C31" s="104" t="s">
        <v>175</v>
      </c>
      <c r="D31" s="67">
        <f>SUM(D32:D33)</f>
        <v>21700</v>
      </c>
      <c r="E31" s="67">
        <f>SUM(E32:E33)</f>
        <v>0</v>
      </c>
      <c r="F31" s="67">
        <f t="shared" si="0"/>
        <v>21700</v>
      </c>
    </row>
    <row r="32" spans="1:6" ht="26.25">
      <c r="A32" s="63" t="s">
        <v>453</v>
      </c>
      <c r="B32" s="63" t="s">
        <v>57</v>
      </c>
      <c r="C32" s="104" t="s">
        <v>176</v>
      </c>
      <c r="D32" s="67">
        <v>5400</v>
      </c>
      <c r="E32" s="67">
        <v>0</v>
      </c>
      <c r="F32" s="67">
        <f t="shared" si="0"/>
        <v>5400</v>
      </c>
    </row>
    <row r="33" spans="1:6" ht="26.25">
      <c r="A33" s="63" t="s">
        <v>220</v>
      </c>
      <c r="B33" s="63" t="s">
        <v>57</v>
      </c>
      <c r="C33" s="104" t="s">
        <v>177</v>
      </c>
      <c r="D33" s="67">
        <v>16300</v>
      </c>
      <c r="E33" s="67">
        <v>0</v>
      </c>
      <c r="F33" s="67">
        <f t="shared" si="0"/>
        <v>16300</v>
      </c>
    </row>
    <row r="34" spans="1:6" ht="39">
      <c r="A34" s="63" t="s">
        <v>454</v>
      </c>
      <c r="B34" s="63" t="s">
        <v>57</v>
      </c>
      <c r="C34" s="104" t="s">
        <v>61</v>
      </c>
      <c r="D34" s="67">
        <f aca="true" t="shared" si="2" ref="D34:E37">SUM(D35)</f>
        <v>200</v>
      </c>
      <c r="E34" s="67">
        <f t="shared" si="2"/>
        <v>0</v>
      </c>
      <c r="F34" s="67">
        <f t="shared" si="0"/>
        <v>200</v>
      </c>
    </row>
    <row r="35" spans="1:6" ht="26.25">
      <c r="A35" s="63" t="s">
        <v>178</v>
      </c>
      <c r="B35" s="63" t="s">
        <v>57</v>
      </c>
      <c r="C35" s="104" t="s">
        <v>179</v>
      </c>
      <c r="D35" s="67">
        <f t="shared" si="2"/>
        <v>200</v>
      </c>
      <c r="E35" s="67">
        <f t="shared" si="2"/>
        <v>0</v>
      </c>
      <c r="F35" s="67">
        <f t="shared" si="0"/>
        <v>200</v>
      </c>
    </row>
    <row r="36" spans="1:6" ht="15" customHeight="1">
      <c r="A36" s="63" t="s">
        <v>180</v>
      </c>
      <c r="B36" s="63" t="s">
        <v>57</v>
      </c>
      <c r="C36" s="104" t="s">
        <v>181</v>
      </c>
      <c r="D36" s="67">
        <f t="shared" si="2"/>
        <v>200</v>
      </c>
      <c r="E36" s="67">
        <f t="shared" si="2"/>
        <v>0</v>
      </c>
      <c r="F36" s="67">
        <f t="shared" si="0"/>
        <v>200</v>
      </c>
    </row>
    <row r="37" spans="1:6" ht="118.5">
      <c r="A37" s="63" t="s">
        <v>182</v>
      </c>
      <c r="B37" s="63" t="s">
        <v>57</v>
      </c>
      <c r="C37" s="104" t="s">
        <v>184</v>
      </c>
      <c r="D37" s="67">
        <f t="shared" si="2"/>
        <v>200</v>
      </c>
      <c r="E37" s="67">
        <f t="shared" si="2"/>
        <v>0</v>
      </c>
      <c r="F37" s="67">
        <f>SUM(D37-E37)</f>
        <v>200</v>
      </c>
    </row>
    <row r="38" spans="1:6" ht="39">
      <c r="A38" s="63" t="s">
        <v>60</v>
      </c>
      <c r="B38" s="63" t="s">
        <v>57</v>
      </c>
      <c r="C38" s="104" t="s">
        <v>183</v>
      </c>
      <c r="D38" s="67">
        <v>200</v>
      </c>
      <c r="E38" s="67">
        <v>0</v>
      </c>
      <c r="F38" s="67">
        <f t="shared" si="0"/>
        <v>200</v>
      </c>
    </row>
    <row r="39" spans="1:6" ht="14.25" customHeight="1">
      <c r="A39" s="63" t="s">
        <v>62</v>
      </c>
      <c r="B39" s="63" t="s">
        <v>57</v>
      </c>
      <c r="C39" s="104" t="s">
        <v>185</v>
      </c>
      <c r="D39" s="67">
        <f>SUM(D40+D46+D50+D54)</f>
        <v>342800</v>
      </c>
      <c r="E39" s="67">
        <f>SUM(E40+E46+E50+E54)</f>
        <v>26519.46</v>
      </c>
      <c r="F39" s="67">
        <f t="shared" si="0"/>
        <v>316280.54</v>
      </c>
    </row>
    <row r="40" spans="1:6" ht="39">
      <c r="A40" s="63" t="s">
        <v>186</v>
      </c>
      <c r="B40" s="63" t="s">
        <v>57</v>
      </c>
      <c r="C40" s="104" t="s">
        <v>194</v>
      </c>
      <c r="D40" s="67">
        <f>SUM(D41+D44)</f>
        <v>15000</v>
      </c>
      <c r="E40" s="67">
        <f>SUM(E41+E44)</f>
        <v>0</v>
      </c>
      <c r="F40" s="67">
        <f>SUM(D40-E40)</f>
        <v>15000</v>
      </c>
    </row>
    <row r="41" spans="1:6" ht="54" customHeight="1">
      <c r="A41" s="63" t="s">
        <v>187</v>
      </c>
      <c r="B41" s="63" t="s">
        <v>57</v>
      </c>
      <c r="C41" s="104" t="s">
        <v>188</v>
      </c>
      <c r="D41" s="67">
        <f>SUM(D42)</f>
        <v>10000</v>
      </c>
      <c r="E41" s="67">
        <f>SUM(E42)</f>
        <v>0</v>
      </c>
      <c r="F41" s="67">
        <f>SUM(D41-E41)</f>
        <v>10000</v>
      </c>
    </row>
    <row r="42" spans="1:6" ht="125.25" customHeight="1">
      <c r="A42" s="63" t="s">
        <v>189</v>
      </c>
      <c r="B42" s="63" t="s">
        <v>57</v>
      </c>
      <c r="C42" s="104" t="s">
        <v>190</v>
      </c>
      <c r="D42" s="67">
        <f>SUM(D43)</f>
        <v>10000</v>
      </c>
      <c r="E42" s="67">
        <f>SUM(E43)</f>
        <v>0</v>
      </c>
      <c r="F42" s="67">
        <f>SUM(D42-E42)</f>
        <v>10000</v>
      </c>
    </row>
    <row r="43" spans="1:6" ht="39">
      <c r="A43" s="63" t="s">
        <v>191</v>
      </c>
      <c r="B43" s="63" t="s">
        <v>57</v>
      </c>
      <c r="C43" s="104" t="s">
        <v>192</v>
      </c>
      <c r="D43" s="67">
        <v>10000</v>
      </c>
      <c r="E43" s="67">
        <v>0</v>
      </c>
      <c r="F43" s="67">
        <f>SUM(D43-E43)</f>
        <v>10000</v>
      </c>
    </row>
    <row r="44" spans="1:6" ht="147.75" customHeight="1">
      <c r="A44" s="63" t="s">
        <v>193</v>
      </c>
      <c r="B44" s="63" t="s">
        <v>57</v>
      </c>
      <c r="C44" s="104" t="s">
        <v>195</v>
      </c>
      <c r="D44" s="67">
        <f>SUM(D45)</f>
        <v>5000</v>
      </c>
      <c r="E44" s="67">
        <f>SUM(E45)</f>
        <v>0</v>
      </c>
      <c r="F44" s="67">
        <f aca="true" t="shared" si="3" ref="F44:F49">SUM(D44-E44)</f>
        <v>5000</v>
      </c>
    </row>
    <row r="45" spans="1:6" ht="39">
      <c r="A45" s="63" t="s">
        <v>191</v>
      </c>
      <c r="B45" s="63" t="s">
        <v>57</v>
      </c>
      <c r="C45" s="104" t="s">
        <v>196</v>
      </c>
      <c r="D45" s="67">
        <v>5000</v>
      </c>
      <c r="E45" s="67">
        <v>0</v>
      </c>
      <c r="F45" s="67">
        <f t="shared" si="3"/>
        <v>5000</v>
      </c>
    </row>
    <row r="46" spans="1:6" ht="54.75" customHeight="1">
      <c r="A46" s="63" t="s">
        <v>197</v>
      </c>
      <c r="B46" s="63" t="s">
        <v>57</v>
      </c>
      <c r="C46" s="104" t="s">
        <v>199</v>
      </c>
      <c r="D46" s="67">
        <f aca="true" t="shared" si="4" ref="D46:E48">SUM(D47)</f>
        <v>2000</v>
      </c>
      <c r="E46" s="67">
        <f t="shared" si="4"/>
        <v>0</v>
      </c>
      <c r="F46" s="67">
        <f t="shared" si="3"/>
        <v>2000</v>
      </c>
    </row>
    <row r="47" spans="1:6" ht="39" customHeight="1">
      <c r="A47" s="63" t="s">
        <v>198</v>
      </c>
      <c r="B47" s="63" t="s">
        <v>57</v>
      </c>
      <c r="C47" s="104" t="s">
        <v>200</v>
      </c>
      <c r="D47" s="67">
        <f t="shared" si="4"/>
        <v>2000</v>
      </c>
      <c r="E47" s="67">
        <f t="shared" si="4"/>
        <v>0</v>
      </c>
      <c r="F47" s="67">
        <f t="shared" si="3"/>
        <v>2000</v>
      </c>
    </row>
    <row r="48" spans="1:6" ht="139.5" customHeight="1">
      <c r="A48" s="63" t="s">
        <v>201</v>
      </c>
      <c r="B48" s="63" t="s">
        <v>57</v>
      </c>
      <c r="C48" s="104" t="s">
        <v>202</v>
      </c>
      <c r="D48" s="67">
        <f t="shared" si="4"/>
        <v>2000</v>
      </c>
      <c r="E48" s="67">
        <f t="shared" si="4"/>
        <v>0</v>
      </c>
      <c r="F48" s="67">
        <f t="shared" si="3"/>
        <v>2000</v>
      </c>
    </row>
    <row r="49" spans="1:6" ht="39">
      <c r="A49" s="63" t="s">
        <v>191</v>
      </c>
      <c r="B49" s="63" t="s">
        <v>57</v>
      </c>
      <c r="C49" s="104" t="s">
        <v>203</v>
      </c>
      <c r="D49" s="67">
        <v>2000</v>
      </c>
      <c r="E49" s="67">
        <v>0</v>
      </c>
      <c r="F49" s="67">
        <f t="shared" si="3"/>
        <v>2000</v>
      </c>
    </row>
    <row r="50" spans="1:6" ht="39">
      <c r="A50" s="63" t="s">
        <v>206</v>
      </c>
      <c r="B50" s="63" t="s">
        <v>57</v>
      </c>
      <c r="C50" s="104" t="s">
        <v>204</v>
      </c>
      <c r="D50" s="67">
        <f aca="true" t="shared" si="5" ref="D50:E52">SUM(D51)</f>
        <v>273800</v>
      </c>
      <c r="E50" s="67">
        <f t="shared" si="5"/>
        <v>26519.46</v>
      </c>
      <c r="F50" s="67">
        <f t="shared" si="0"/>
        <v>247280.54</v>
      </c>
    </row>
    <row r="51" spans="1:6" ht="26.25">
      <c r="A51" s="63" t="s">
        <v>207</v>
      </c>
      <c r="B51" s="63" t="s">
        <v>57</v>
      </c>
      <c r="C51" s="104" t="s">
        <v>205</v>
      </c>
      <c r="D51" s="67">
        <f t="shared" si="5"/>
        <v>273800</v>
      </c>
      <c r="E51" s="67">
        <f t="shared" si="5"/>
        <v>26519.46</v>
      </c>
      <c r="F51" s="67">
        <f t="shared" si="0"/>
        <v>247280.54</v>
      </c>
    </row>
    <row r="52" spans="1:6" ht="118.5">
      <c r="A52" s="63" t="s">
        <v>208</v>
      </c>
      <c r="B52" s="63" t="s">
        <v>57</v>
      </c>
      <c r="C52" s="104" t="s">
        <v>209</v>
      </c>
      <c r="D52" s="67">
        <f t="shared" si="5"/>
        <v>273800</v>
      </c>
      <c r="E52" s="67">
        <f t="shared" si="5"/>
        <v>26519.46</v>
      </c>
      <c r="F52" s="67">
        <f t="shared" si="0"/>
        <v>247280.54</v>
      </c>
    </row>
    <row r="53" spans="1:6" ht="39">
      <c r="A53" s="63" t="s">
        <v>191</v>
      </c>
      <c r="B53" s="63" t="s">
        <v>57</v>
      </c>
      <c r="C53" s="104" t="s">
        <v>210</v>
      </c>
      <c r="D53" s="67">
        <v>273800</v>
      </c>
      <c r="E53" s="67">
        <v>26519.46</v>
      </c>
      <c r="F53" s="67">
        <f t="shared" si="0"/>
        <v>247280.54</v>
      </c>
    </row>
    <row r="54" spans="1:6" ht="39">
      <c r="A54" s="63" t="s">
        <v>212</v>
      </c>
      <c r="B54" s="63" t="s">
        <v>57</v>
      </c>
      <c r="C54" s="104" t="s">
        <v>213</v>
      </c>
      <c r="D54" s="67">
        <f>SUM(D55)</f>
        <v>52000</v>
      </c>
      <c r="E54" s="67">
        <f>SUM(E55)</f>
        <v>0</v>
      </c>
      <c r="F54" s="67">
        <f aca="true" t="shared" si="6" ref="F54:F90">SUM(D54-E54)</f>
        <v>52000</v>
      </c>
    </row>
    <row r="55" spans="1:6" ht="13.5" customHeight="1">
      <c r="A55" s="63" t="s">
        <v>211</v>
      </c>
      <c r="B55" s="63" t="s">
        <v>57</v>
      </c>
      <c r="C55" s="104" t="s">
        <v>214</v>
      </c>
      <c r="D55" s="67">
        <f>SUM(D56)</f>
        <v>52000</v>
      </c>
      <c r="E55" s="67">
        <f>SUM(E56)</f>
        <v>0</v>
      </c>
      <c r="F55" s="67">
        <f t="shared" si="6"/>
        <v>52000</v>
      </c>
    </row>
    <row r="56" spans="1:6" ht="78.75">
      <c r="A56" s="63" t="s">
        <v>215</v>
      </c>
      <c r="B56" s="63" t="s">
        <v>57</v>
      </c>
      <c r="C56" s="104" t="s">
        <v>216</v>
      </c>
      <c r="D56" s="67">
        <f>SUM(D57:D60)</f>
        <v>52000</v>
      </c>
      <c r="E56" s="67">
        <f>SUM(E57:E60)</f>
        <v>0</v>
      </c>
      <c r="F56" s="67">
        <f t="shared" si="6"/>
        <v>52000</v>
      </c>
    </row>
    <row r="57" spans="1:6" ht="39">
      <c r="A57" s="63" t="s">
        <v>60</v>
      </c>
      <c r="B57" s="63" t="s">
        <v>57</v>
      </c>
      <c r="C57" s="104" t="s">
        <v>217</v>
      </c>
      <c r="D57" s="67">
        <v>30000</v>
      </c>
      <c r="E57" s="67">
        <v>0</v>
      </c>
      <c r="F57" s="67">
        <f t="shared" si="6"/>
        <v>30000</v>
      </c>
    </row>
    <row r="58" spans="1:6" ht="138" customHeight="1">
      <c r="A58" s="63" t="s">
        <v>218</v>
      </c>
      <c r="B58" s="63" t="s">
        <v>57</v>
      </c>
      <c r="C58" s="104" t="s">
        <v>219</v>
      </c>
      <c r="D58" s="67">
        <v>0</v>
      </c>
      <c r="E58" s="67">
        <v>0</v>
      </c>
      <c r="F58" s="67">
        <f t="shared" si="6"/>
        <v>0</v>
      </c>
    </row>
    <row r="59" spans="1:6" ht="30" customHeight="1">
      <c r="A59" s="63" t="s">
        <v>220</v>
      </c>
      <c r="B59" s="63" t="s">
        <v>57</v>
      </c>
      <c r="C59" s="104" t="s">
        <v>221</v>
      </c>
      <c r="D59" s="67">
        <v>17000</v>
      </c>
      <c r="E59" s="67">
        <v>0</v>
      </c>
      <c r="F59" s="67">
        <f t="shared" si="6"/>
        <v>17000</v>
      </c>
    </row>
    <row r="60" spans="1:6" ht="15" customHeight="1">
      <c r="A60" s="63" t="s">
        <v>222</v>
      </c>
      <c r="B60" s="63" t="s">
        <v>57</v>
      </c>
      <c r="C60" s="104" t="s">
        <v>223</v>
      </c>
      <c r="D60" s="67">
        <v>5000</v>
      </c>
      <c r="E60" s="67">
        <v>0</v>
      </c>
      <c r="F60" s="67">
        <f>SUM(D60-E60)</f>
        <v>5000</v>
      </c>
    </row>
    <row r="61" spans="1:6" ht="15" customHeight="1">
      <c r="A61" s="63" t="s">
        <v>224</v>
      </c>
      <c r="B61" s="63" t="s">
        <v>57</v>
      </c>
      <c r="C61" s="104" t="s">
        <v>234</v>
      </c>
      <c r="D61" s="67">
        <f>SUM(D63)</f>
        <v>346700</v>
      </c>
      <c r="E61" s="67">
        <f>SUM(E63)</f>
        <v>37483.869999999995</v>
      </c>
      <c r="F61" s="67">
        <f t="shared" si="6"/>
        <v>309216.13</v>
      </c>
    </row>
    <row r="62" spans="1:6" ht="14.25" customHeight="1">
      <c r="A62" s="63" t="s">
        <v>226</v>
      </c>
      <c r="B62" s="63" t="s">
        <v>57</v>
      </c>
      <c r="C62" s="104" t="s">
        <v>225</v>
      </c>
      <c r="D62" s="67">
        <f aca="true" t="shared" si="7" ref="D62:E64">SUM(D63)</f>
        <v>346700</v>
      </c>
      <c r="E62" s="67">
        <f t="shared" si="7"/>
        <v>37483.869999999995</v>
      </c>
      <c r="F62" s="67">
        <f t="shared" si="6"/>
        <v>309216.13</v>
      </c>
    </row>
    <row r="63" spans="1:6" ht="26.25">
      <c r="A63" s="63" t="s">
        <v>178</v>
      </c>
      <c r="B63" s="63" t="s">
        <v>57</v>
      </c>
      <c r="C63" s="104" t="s">
        <v>235</v>
      </c>
      <c r="D63" s="67">
        <f t="shared" si="7"/>
        <v>346700</v>
      </c>
      <c r="E63" s="67">
        <f t="shared" si="7"/>
        <v>37483.869999999995</v>
      </c>
      <c r="F63" s="67">
        <f t="shared" si="6"/>
        <v>309216.13</v>
      </c>
    </row>
    <row r="64" spans="1:6" ht="15" customHeight="1">
      <c r="A64" s="63" t="s">
        <v>180</v>
      </c>
      <c r="B64" s="63" t="s">
        <v>57</v>
      </c>
      <c r="C64" s="104" t="s">
        <v>232</v>
      </c>
      <c r="D64" s="67">
        <f t="shared" si="7"/>
        <v>346700</v>
      </c>
      <c r="E64" s="67">
        <f t="shared" si="7"/>
        <v>37483.869999999995</v>
      </c>
      <c r="F64" s="67">
        <f t="shared" si="6"/>
        <v>309216.13</v>
      </c>
    </row>
    <row r="65" spans="1:6" ht="39">
      <c r="A65" s="63" t="s">
        <v>227</v>
      </c>
      <c r="B65" s="63" t="s">
        <v>57</v>
      </c>
      <c r="C65" s="104" t="s">
        <v>233</v>
      </c>
      <c r="D65" s="67">
        <f>SUM(D66:D68)</f>
        <v>346700</v>
      </c>
      <c r="E65" s="67">
        <f>SUM(E66:E68)</f>
        <v>37483.869999999995</v>
      </c>
      <c r="F65" s="67">
        <f t="shared" si="6"/>
        <v>309216.13</v>
      </c>
    </row>
    <row r="66" spans="1:6" ht="26.25">
      <c r="A66" s="63" t="s">
        <v>228</v>
      </c>
      <c r="B66" s="63" t="s">
        <v>57</v>
      </c>
      <c r="C66" s="104" t="s">
        <v>231</v>
      </c>
      <c r="D66" s="67">
        <v>268100</v>
      </c>
      <c r="E66" s="67">
        <v>32130.89</v>
      </c>
      <c r="F66" s="67">
        <f t="shared" si="6"/>
        <v>235969.11</v>
      </c>
    </row>
    <row r="67" spans="1:6" ht="57" customHeight="1">
      <c r="A67" s="63" t="s">
        <v>229</v>
      </c>
      <c r="B67" s="63" t="s">
        <v>57</v>
      </c>
      <c r="C67" s="104" t="s">
        <v>230</v>
      </c>
      <c r="D67" s="67">
        <v>78600</v>
      </c>
      <c r="E67" s="67">
        <v>5352.98</v>
      </c>
      <c r="F67" s="67">
        <f>SUM(D67-E67)</f>
        <v>73247.02</v>
      </c>
    </row>
    <row r="68" spans="1:6" ht="41.25" customHeight="1">
      <c r="A68" s="63" t="s">
        <v>191</v>
      </c>
      <c r="B68" s="63" t="s">
        <v>57</v>
      </c>
      <c r="C68" s="104" t="s">
        <v>455</v>
      </c>
      <c r="D68" s="67">
        <v>0</v>
      </c>
      <c r="E68" s="67">
        <v>0</v>
      </c>
      <c r="F68" s="67">
        <f t="shared" si="6"/>
        <v>0</v>
      </c>
    </row>
    <row r="69" spans="1:6" ht="26.25">
      <c r="A69" s="63" t="s">
        <v>236</v>
      </c>
      <c r="B69" s="63" t="s">
        <v>57</v>
      </c>
      <c r="C69" s="104" t="s">
        <v>237</v>
      </c>
      <c r="D69" s="67">
        <f>SUM(D70)</f>
        <v>114600</v>
      </c>
      <c r="E69" s="67">
        <f>SUM(E70)</f>
        <v>2030</v>
      </c>
      <c r="F69" s="67">
        <f>SUM(D69-E69)</f>
        <v>112570</v>
      </c>
    </row>
    <row r="70" spans="1:6" ht="52.5">
      <c r="A70" s="63" t="s">
        <v>238</v>
      </c>
      <c r="B70" s="63" t="s">
        <v>57</v>
      </c>
      <c r="C70" s="104" t="s">
        <v>239</v>
      </c>
      <c r="D70" s="67">
        <f>SUM(D71+D87)</f>
        <v>114600</v>
      </c>
      <c r="E70" s="67">
        <f>SUM(E71+E87)</f>
        <v>2030</v>
      </c>
      <c r="F70" s="67">
        <f>SUM(D70-E70)</f>
        <v>112570</v>
      </c>
    </row>
    <row r="71" spans="1:6" ht="78.75">
      <c r="A71" s="63" t="s">
        <v>240</v>
      </c>
      <c r="B71" s="63" t="s">
        <v>57</v>
      </c>
      <c r="C71" s="104" t="s">
        <v>241</v>
      </c>
      <c r="D71" s="67">
        <f>SUM(D72+D75+D84)</f>
        <v>114600</v>
      </c>
      <c r="E71" s="67">
        <f>SUM(E72+E75+E84)</f>
        <v>2030</v>
      </c>
      <c r="F71" s="67">
        <f t="shared" si="6"/>
        <v>112570</v>
      </c>
    </row>
    <row r="72" spans="1:6" ht="17.25" customHeight="1">
      <c r="A72" s="63" t="s">
        <v>243</v>
      </c>
      <c r="B72" s="63" t="s">
        <v>57</v>
      </c>
      <c r="C72" s="104" t="s">
        <v>242</v>
      </c>
      <c r="D72" s="67">
        <f>SUM(D73)</f>
        <v>86600</v>
      </c>
      <c r="E72" s="67">
        <f>SUM(E73)</f>
        <v>2030</v>
      </c>
      <c r="F72" s="67">
        <f t="shared" si="6"/>
        <v>84570</v>
      </c>
    </row>
    <row r="73" spans="1:6" ht="108" customHeight="1">
      <c r="A73" s="63" t="s">
        <v>244</v>
      </c>
      <c r="B73" s="63" t="s">
        <v>57</v>
      </c>
      <c r="C73" s="104" t="s">
        <v>245</v>
      </c>
      <c r="D73" s="67">
        <f>SUM(D74)</f>
        <v>86600</v>
      </c>
      <c r="E73" s="67">
        <f>SUM(E74)</f>
        <v>2030</v>
      </c>
      <c r="F73" s="67">
        <f t="shared" si="6"/>
        <v>84570</v>
      </c>
    </row>
    <row r="74" spans="1:6" ht="39">
      <c r="A74" s="63" t="s">
        <v>60</v>
      </c>
      <c r="B74" s="63" t="s">
        <v>57</v>
      </c>
      <c r="C74" s="104" t="s">
        <v>461</v>
      </c>
      <c r="D74" s="67">
        <v>86600</v>
      </c>
      <c r="E74" s="67">
        <v>2030</v>
      </c>
      <c r="F74" s="67">
        <f t="shared" si="6"/>
        <v>84570</v>
      </c>
    </row>
    <row r="75" spans="1:6" ht="26.25">
      <c r="A75" s="63" t="s">
        <v>63</v>
      </c>
      <c r="B75" s="63" t="s">
        <v>57</v>
      </c>
      <c r="C75" s="104" t="s">
        <v>246</v>
      </c>
      <c r="D75" s="67">
        <f>SUM(D76+D78+D80+D82)</f>
        <v>26000</v>
      </c>
      <c r="E75" s="67">
        <f>SUM(E76+E78+E80+E82)</f>
        <v>0</v>
      </c>
      <c r="F75" s="67">
        <f t="shared" si="6"/>
        <v>26000</v>
      </c>
    </row>
    <row r="76" spans="1:6" ht="135" customHeight="1">
      <c r="A76" s="63" t="s">
        <v>247</v>
      </c>
      <c r="B76" s="63" t="s">
        <v>57</v>
      </c>
      <c r="C76" s="104" t="s">
        <v>248</v>
      </c>
      <c r="D76" s="67">
        <f>SUM(D77)</f>
        <v>0</v>
      </c>
      <c r="E76" s="67">
        <f>SUM(E77)</f>
        <v>0</v>
      </c>
      <c r="F76" s="67">
        <f t="shared" si="6"/>
        <v>0</v>
      </c>
    </row>
    <row r="77" spans="1:6" ht="39">
      <c r="A77" s="63" t="s">
        <v>60</v>
      </c>
      <c r="B77" s="63" t="s">
        <v>57</v>
      </c>
      <c r="C77" s="104" t="s">
        <v>249</v>
      </c>
      <c r="D77" s="67">
        <v>0</v>
      </c>
      <c r="E77" s="67">
        <v>0</v>
      </c>
      <c r="F77" s="67">
        <f t="shared" si="6"/>
        <v>0</v>
      </c>
    </row>
    <row r="78" spans="1:6" ht="135" customHeight="1">
      <c r="A78" s="63" t="s">
        <v>250</v>
      </c>
      <c r="B78" s="63" t="s">
        <v>57</v>
      </c>
      <c r="C78" s="104" t="s">
        <v>251</v>
      </c>
      <c r="D78" s="67">
        <f>SUM(D79)</f>
        <v>20000</v>
      </c>
      <c r="E78" s="67">
        <f>SUM(E79)</f>
        <v>0</v>
      </c>
      <c r="F78" s="67">
        <f aca="true" t="shared" si="8" ref="F78:F83">SUM(D78-E78)</f>
        <v>20000</v>
      </c>
    </row>
    <row r="79" spans="1:6" ht="39">
      <c r="A79" s="63" t="s">
        <v>60</v>
      </c>
      <c r="B79" s="63" t="s">
        <v>57</v>
      </c>
      <c r="C79" s="104" t="s">
        <v>252</v>
      </c>
      <c r="D79" s="67">
        <v>20000</v>
      </c>
      <c r="E79" s="67">
        <v>0</v>
      </c>
      <c r="F79" s="67">
        <f t="shared" si="8"/>
        <v>20000</v>
      </c>
    </row>
    <row r="80" spans="1:6" ht="123" customHeight="1">
      <c r="A80" s="63" t="s">
        <v>253</v>
      </c>
      <c r="B80" s="63" t="s">
        <v>57</v>
      </c>
      <c r="C80" s="104" t="s">
        <v>254</v>
      </c>
      <c r="D80" s="67">
        <f>SUM(D81)</f>
        <v>1000</v>
      </c>
      <c r="E80" s="67">
        <f>SUM(E81)</f>
        <v>0</v>
      </c>
      <c r="F80" s="67">
        <f t="shared" si="8"/>
        <v>1000</v>
      </c>
    </row>
    <row r="81" spans="1:6" ht="39">
      <c r="A81" s="63" t="s">
        <v>191</v>
      </c>
      <c r="B81" s="63" t="s">
        <v>57</v>
      </c>
      <c r="C81" s="104" t="s">
        <v>255</v>
      </c>
      <c r="D81" s="67">
        <v>1000</v>
      </c>
      <c r="E81" s="67">
        <v>0</v>
      </c>
      <c r="F81" s="67">
        <f t="shared" si="8"/>
        <v>1000</v>
      </c>
    </row>
    <row r="82" spans="1:6" ht="123" customHeight="1">
      <c r="A82" s="63" t="s">
        <v>258</v>
      </c>
      <c r="B82" s="63" t="s">
        <v>57</v>
      </c>
      <c r="C82" s="104" t="s">
        <v>256</v>
      </c>
      <c r="D82" s="67">
        <f>SUM(D83)</f>
        <v>5000</v>
      </c>
      <c r="E82" s="67">
        <f>SUM(E83)</f>
        <v>0</v>
      </c>
      <c r="F82" s="67">
        <f t="shared" si="8"/>
        <v>5000</v>
      </c>
    </row>
    <row r="83" spans="1:6" ht="39">
      <c r="A83" s="63" t="s">
        <v>191</v>
      </c>
      <c r="B83" s="63" t="s">
        <v>57</v>
      </c>
      <c r="C83" s="104" t="s">
        <v>257</v>
      </c>
      <c r="D83" s="67">
        <v>5000</v>
      </c>
      <c r="E83" s="67">
        <v>0</v>
      </c>
      <c r="F83" s="67">
        <f t="shared" si="8"/>
        <v>5000</v>
      </c>
    </row>
    <row r="84" spans="1:6" ht="26.25">
      <c r="A84" s="63" t="s">
        <v>259</v>
      </c>
      <c r="B84" s="63" t="s">
        <v>57</v>
      </c>
      <c r="C84" s="104" t="s">
        <v>261</v>
      </c>
      <c r="D84" s="67">
        <f>SUM(D85)</f>
        <v>2000</v>
      </c>
      <c r="E84" s="67">
        <f>SUM(E85)</f>
        <v>0</v>
      </c>
      <c r="F84" s="67">
        <f t="shared" si="6"/>
        <v>2000</v>
      </c>
    </row>
    <row r="85" spans="1:6" ht="124.5" customHeight="1">
      <c r="A85" s="63" t="s">
        <v>260</v>
      </c>
      <c r="B85" s="63" t="s">
        <v>57</v>
      </c>
      <c r="C85" s="104" t="s">
        <v>262</v>
      </c>
      <c r="D85" s="67">
        <f>SUM(D86)</f>
        <v>2000</v>
      </c>
      <c r="E85" s="67">
        <f>SUM(E86)</f>
        <v>0</v>
      </c>
      <c r="F85" s="67">
        <f t="shared" si="6"/>
        <v>2000</v>
      </c>
    </row>
    <row r="86" spans="1:6" ht="39">
      <c r="A86" s="63" t="s">
        <v>191</v>
      </c>
      <c r="B86" s="63" t="s">
        <v>57</v>
      </c>
      <c r="C86" s="104" t="s">
        <v>263</v>
      </c>
      <c r="D86" s="67">
        <v>2000</v>
      </c>
      <c r="E86" s="67">
        <v>0</v>
      </c>
      <c r="F86" s="67">
        <f t="shared" si="6"/>
        <v>2000</v>
      </c>
    </row>
    <row r="87" spans="1:6" ht="39">
      <c r="A87" s="63" t="s">
        <v>399</v>
      </c>
      <c r="B87" s="63" t="s">
        <v>57</v>
      </c>
      <c r="C87" s="104" t="s">
        <v>433</v>
      </c>
      <c r="D87" s="67">
        <f aca="true" t="shared" si="9" ref="D87:E89">SUM(D88)</f>
        <v>0</v>
      </c>
      <c r="E87" s="67">
        <f t="shared" si="9"/>
        <v>0</v>
      </c>
      <c r="F87" s="67">
        <f t="shared" si="6"/>
        <v>0</v>
      </c>
    </row>
    <row r="88" spans="1:6" ht="26.25" customHeight="1">
      <c r="A88" s="63" t="s">
        <v>434</v>
      </c>
      <c r="B88" s="63" t="s">
        <v>57</v>
      </c>
      <c r="C88" s="104" t="s">
        <v>435</v>
      </c>
      <c r="D88" s="67">
        <f t="shared" si="9"/>
        <v>0</v>
      </c>
      <c r="E88" s="67">
        <f t="shared" si="9"/>
        <v>0</v>
      </c>
      <c r="F88" s="67">
        <f t="shared" si="6"/>
        <v>0</v>
      </c>
    </row>
    <row r="89" spans="1:6" ht="95.25" customHeight="1">
      <c r="A89" s="63" t="s">
        <v>436</v>
      </c>
      <c r="B89" s="63" t="s">
        <v>57</v>
      </c>
      <c r="C89" s="104" t="s">
        <v>438</v>
      </c>
      <c r="D89" s="67">
        <f t="shared" si="9"/>
        <v>0</v>
      </c>
      <c r="E89" s="67">
        <f t="shared" si="9"/>
        <v>0</v>
      </c>
      <c r="F89" s="67">
        <f t="shared" si="6"/>
        <v>0</v>
      </c>
    </row>
    <row r="90" spans="1:6" ht="17.25" customHeight="1">
      <c r="A90" s="63" t="s">
        <v>437</v>
      </c>
      <c r="B90" s="63" t="s">
        <v>57</v>
      </c>
      <c r="C90" s="104" t="s">
        <v>439</v>
      </c>
      <c r="D90" s="67">
        <v>0</v>
      </c>
      <c r="E90" s="67">
        <v>0</v>
      </c>
      <c r="F90" s="67">
        <f t="shared" si="6"/>
        <v>0</v>
      </c>
    </row>
    <row r="91" spans="1:6" ht="15" customHeight="1">
      <c r="A91" s="63" t="s">
        <v>64</v>
      </c>
      <c r="B91" s="63" t="s">
        <v>57</v>
      </c>
      <c r="C91" s="104" t="s">
        <v>264</v>
      </c>
      <c r="D91" s="67">
        <f>SUM(D92)</f>
        <v>30000</v>
      </c>
      <c r="E91" s="67">
        <f>SUM(E92)</f>
        <v>0</v>
      </c>
      <c r="F91" s="67">
        <f aca="true" t="shared" si="10" ref="F91:F96">SUM(D91-E91)</f>
        <v>30000</v>
      </c>
    </row>
    <row r="92" spans="1:6" ht="15" customHeight="1">
      <c r="A92" s="63" t="s">
        <v>65</v>
      </c>
      <c r="B92" s="63" t="s">
        <v>57</v>
      </c>
      <c r="C92" s="104" t="s">
        <v>265</v>
      </c>
      <c r="D92" s="67">
        <f>SUM(D93)</f>
        <v>30000</v>
      </c>
      <c r="E92" s="67">
        <f>SUM(E93)</f>
        <v>0</v>
      </c>
      <c r="F92" s="67">
        <f t="shared" si="10"/>
        <v>30000</v>
      </c>
    </row>
    <row r="93" spans="1:6" ht="39">
      <c r="A93" s="63" t="s">
        <v>268</v>
      </c>
      <c r="B93" s="63" t="s">
        <v>57</v>
      </c>
      <c r="C93" s="104" t="s">
        <v>266</v>
      </c>
      <c r="D93" s="67">
        <f>SUM(D94+D99)</f>
        <v>30000</v>
      </c>
      <c r="E93" s="67">
        <f>SUM(E94+E99)</f>
        <v>0</v>
      </c>
      <c r="F93" s="67">
        <f t="shared" si="10"/>
        <v>30000</v>
      </c>
    </row>
    <row r="94" spans="1:6" ht="26.25">
      <c r="A94" s="63" t="s">
        <v>267</v>
      </c>
      <c r="B94" s="63" t="s">
        <v>57</v>
      </c>
      <c r="C94" s="104" t="s">
        <v>270</v>
      </c>
      <c r="D94" s="67">
        <f>SUM(D95+D97)</f>
        <v>25000</v>
      </c>
      <c r="E94" s="67">
        <f>SUM(E95+E97)</f>
        <v>0</v>
      </c>
      <c r="F94" s="67">
        <f t="shared" si="10"/>
        <v>25000</v>
      </c>
    </row>
    <row r="95" spans="1:6" ht="94.5" customHeight="1">
      <c r="A95" s="63" t="s">
        <v>269</v>
      </c>
      <c r="B95" s="63" t="s">
        <v>57</v>
      </c>
      <c r="C95" s="104" t="s">
        <v>271</v>
      </c>
      <c r="D95" s="67">
        <f>SUM(D96)</f>
        <v>5000</v>
      </c>
      <c r="E95" s="67">
        <f>SUM(E96)</f>
        <v>0</v>
      </c>
      <c r="F95" s="67">
        <f t="shared" si="10"/>
        <v>5000</v>
      </c>
    </row>
    <row r="96" spans="1:6" ht="39">
      <c r="A96" s="63" t="s">
        <v>191</v>
      </c>
      <c r="B96" s="63" t="s">
        <v>57</v>
      </c>
      <c r="C96" s="104" t="s">
        <v>272</v>
      </c>
      <c r="D96" s="67">
        <v>5000</v>
      </c>
      <c r="E96" s="67">
        <v>0</v>
      </c>
      <c r="F96" s="67">
        <f t="shared" si="10"/>
        <v>5000</v>
      </c>
    </row>
    <row r="97" spans="1:6" ht="193.5" customHeight="1">
      <c r="A97" s="63" t="s">
        <v>273</v>
      </c>
      <c r="B97" s="63" t="s">
        <v>57</v>
      </c>
      <c r="C97" s="104" t="s">
        <v>274</v>
      </c>
      <c r="D97" s="67">
        <f>SUM(D98)</f>
        <v>20000</v>
      </c>
      <c r="E97" s="67">
        <f>SUM(E98)</f>
        <v>0</v>
      </c>
      <c r="F97" s="67">
        <f aca="true" t="shared" si="11" ref="F97:F109">SUM(D97-E97)</f>
        <v>20000</v>
      </c>
    </row>
    <row r="98" spans="1:6" ht="39">
      <c r="A98" s="63" t="s">
        <v>191</v>
      </c>
      <c r="B98" s="63" t="s">
        <v>57</v>
      </c>
      <c r="C98" s="104" t="s">
        <v>275</v>
      </c>
      <c r="D98" s="67">
        <v>20000</v>
      </c>
      <c r="E98" s="67">
        <v>0</v>
      </c>
      <c r="F98" s="67">
        <f t="shared" si="11"/>
        <v>20000</v>
      </c>
    </row>
    <row r="99" spans="1:6" ht="39">
      <c r="A99" s="63" t="s">
        <v>276</v>
      </c>
      <c r="B99" s="63" t="s">
        <v>57</v>
      </c>
      <c r="C99" s="104" t="s">
        <v>278</v>
      </c>
      <c r="D99" s="67">
        <f>SUM(D100)</f>
        <v>5000</v>
      </c>
      <c r="E99" s="67">
        <f>SUM(E100)</f>
        <v>0</v>
      </c>
      <c r="F99" s="67">
        <f t="shared" si="11"/>
        <v>5000</v>
      </c>
    </row>
    <row r="100" spans="1:6" ht="94.5" customHeight="1">
      <c r="A100" s="63" t="s">
        <v>277</v>
      </c>
      <c r="B100" s="63" t="s">
        <v>57</v>
      </c>
      <c r="C100" s="104" t="s">
        <v>279</v>
      </c>
      <c r="D100" s="67">
        <f>SUM(D101)</f>
        <v>5000</v>
      </c>
      <c r="E100" s="67">
        <f>SUM(E101)</f>
        <v>0</v>
      </c>
      <c r="F100" s="67">
        <f t="shared" si="11"/>
        <v>5000</v>
      </c>
    </row>
    <row r="101" spans="1:6" ht="39">
      <c r="A101" s="63" t="s">
        <v>191</v>
      </c>
      <c r="B101" s="63" t="s">
        <v>57</v>
      </c>
      <c r="C101" s="104" t="s">
        <v>280</v>
      </c>
      <c r="D101" s="67">
        <v>5000</v>
      </c>
      <c r="E101" s="67">
        <v>0</v>
      </c>
      <c r="F101" s="67">
        <f t="shared" si="11"/>
        <v>5000</v>
      </c>
    </row>
    <row r="102" spans="1:6" ht="18" customHeight="1">
      <c r="A102" s="63" t="s">
        <v>66</v>
      </c>
      <c r="B102" s="63" t="s">
        <v>57</v>
      </c>
      <c r="C102" s="104" t="s">
        <v>281</v>
      </c>
      <c r="D102" s="67">
        <f>SUM(D103)</f>
        <v>4248700</v>
      </c>
      <c r="E102" s="67">
        <f>SUM(E103)</f>
        <v>1036653.91</v>
      </c>
      <c r="F102" s="67">
        <f t="shared" si="11"/>
        <v>3212046.09</v>
      </c>
    </row>
    <row r="103" spans="1:6" ht="16.5" customHeight="1">
      <c r="A103" s="63" t="s">
        <v>284</v>
      </c>
      <c r="B103" s="63" t="s">
        <v>57</v>
      </c>
      <c r="C103" s="104" t="s">
        <v>285</v>
      </c>
      <c r="D103" s="67">
        <f>SUM(D104+D112+D116)</f>
        <v>4248700</v>
      </c>
      <c r="E103" s="67">
        <f>SUM(E104+E112+E116)</f>
        <v>1036653.91</v>
      </c>
      <c r="F103" s="67">
        <f t="shared" si="11"/>
        <v>3212046.09</v>
      </c>
    </row>
    <row r="104" spans="1:6" ht="66">
      <c r="A104" s="63" t="s">
        <v>282</v>
      </c>
      <c r="B104" s="63" t="s">
        <v>57</v>
      </c>
      <c r="C104" s="104" t="s">
        <v>286</v>
      </c>
      <c r="D104" s="67">
        <f>SUM(D105)</f>
        <v>4227700</v>
      </c>
      <c r="E104" s="67">
        <f>SUM(E105)</f>
        <v>1036653.91</v>
      </c>
      <c r="F104" s="67">
        <f t="shared" si="11"/>
        <v>3191046.09</v>
      </c>
    </row>
    <row r="105" spans="1:6" ht="39">
      <c r="A105" s="63" t="s">
        <v>287</v>
      </c>
      <c r="B105" s="63" t="s">
        <v>57</v>
      </c>
      <c r="C105" s="104" t="s">
        <v>288</v>
      </c>
      <c r="D105" s="67">
        <f>SUM(D106+D108+D110)</f>
        <v>4227700</v>
      </c>
      <c r="E105" s="67">
        <f>SUM(E106+E108+E110)</f>
        <v>1036653.91</v>
      </c>
      <c r="F105" s="67">
        <f t="shared" si="11"/>
        <v>3191046.09</v>
      </c>
    </row>
    <row r="106" spans="1:6" ht="125.25" customHeight="1">
      <c r="A106" s="63" t="s">
        <v>296</v>
      </c>
      <c r="B106" s="63" t="s">
        <v>57</v>
      </c>
      <c r="C106" s="104" t="s">
        <v>289</v>
      </c>
      <c r="D106" s="67">
        <f>SUM(D107)</f>
        <v>150000</v>
      </c>
      <c r="E106" s="67">
        <f>SUM(E107)</f>
        <v>0</v>
      </c>
      <c r="F106" s="67">
        <f t="shared" si="11"/>
        <v>150000</v>
      </c>
    </row>
    <row r="107" spans="1:6" ht="39">
      <c r="A107" s="63" t="s">
        <v>60</v>
      </c>
      <c r="B107" s="63" t="s">
        <v>57</v>
      </c>
      <c r="C107" s="104" t="s">
        <v>290</v>
      </c>
      <c r="D107" s="67">
        <v>150000</v>
      </c>
      <c r="E107" s="67">
        <v>0</v>
      </c>
      <c r="F107" s="67">
        <f t="shared" si="11"/>
        <v>150000</v>
      </c>
    </row>
    <row r="108" spans="1:6" ht="125.25" customHeight="1">
      <c r="A108" s="63" t="s">
        <v>297</v>
      </c>
      <c r="B108" s="63" t="s">
        <v>57</v>
      </c>
      <c r="C108" s="104" t="s">
        <v>291</v>
      </c>
      <c r="D108" s="67">
        <f>SUM(D109)</f>
        <v>400000</v>
      </c>
      <c r="E108" s="67">
        <f>SUM(E109)</f>
        <v>86734</v>
      </c>
      <c r="F108" s="67">
        <f t="shared" si="11"/>
        <v>313266</v>
      </c>
    </row>
    <row r="109" spans="1:6" ht="39">
      <c r="A109" s="63" t="s">
        <v>60</v>
      </c>
      <c r="B109" s="63" t="s">
        <v>57</v>
      </c>
      <c r="C109" s="104" t="s">
        <v>292</v>
      </c>
      <c r="D109" s="67">
        <v>400000</v>
      </c>
      <c r="E109" s="67">
        <v>86734</v>
      </c>
      <c r="F109" s="67">
        <f t="shared" si="11"/>
        <v>313266</v>
      </c>
    </row>
    <row r="110" spans="1:6" ht="125.25" customHeight="1">
      <c r="A110" s="63" t="s">
        <v>293</v>
      </c>
      <c r="B110" s="63" t="s">
        <v>57</v>
      </c>
      <c r="C110" s="104" t="s">
        <v>294</v>
      </c>
      <c r="D110" s="67">
        <f>SUM(D111)</f>
        <v>3677700</v>
      </c>
      <c r="E110" s="67">
        <f>SUM(E111)</f>
        <v>949919.91</v>
      </c>
      <c r="F110" s="67">
        <f aca="true" t="shared" si="12" ref="F110:F123">SUM(D110-E110)</f>
        <v>2727780.09</v>
      </c>
    </row>
    <row r="111" spans="1:6" ht="39">
      <c r="A111" s="63" t="s">
        <v>60</v>
      </c>
      <c r="B111" s="63" t="s">
        <v>57</v>
      </c>
      <c r="C111" s="104" t="s">
        <v>295</v>
      </c>
      <c r="D111" s="67">
        <v>3677700</v>
      </c>
      <c r="E111" s="67">
        <v>949919.91</v>
      </c>
      <c r="F111" s="67">
        <f t="shared" si="12"/>
        <v>2727780.09</v>
      </c>
    </row>
    <row r="112" spans="1:6" ht="52.5">
      <c r="A112" s="63" t="s">
        <v>298</v>
      </c>
      <c r="B112" s="63" t="s">
        <v>57</v>
      </c>
      <c r="C112" s="104" t="s">
        <v>299</v>
      </c>
      <c r="D112" s="67">
        <f aca="true" t="shared" si="13" ref="D112:E114">SUM(D113)</f>
        <v>20000</v>
      </c>
      <c r="E112" s="67">
        <f t="shared" si="13"/>
        <v>0</v>
      </c>
      <c r="F112" s="67">
        <f t="shared" si="12"/>
        <v>20000</v>
      </c>
    </row>
    <row r="113" spans="1:6" ht="39">
      <c r="A113" s="63" t="s">
        <v>300</v>
      </c>
      <c r="B113" s="63" t="s">
        <v>57</v>
      </c>
      <c r="C113" s="104" t="s">
        <v>301</v>
      </c>
      <c r="D113" s="67">
        <f t="shared" si="13"/>
        <v>20000</v>
      </c>
      <c r="E113" s="67">
        <f t="shared" si="13"/>
        <v>0</v>
      </c>
      <c r="F113" s="67">
        <f t="shared" si="12"/>
        <v>20000</v>
      </c>
    </row>
    <row r="114" spans="1:6" ht="162.75" customHeight="1">
      <c r="A114" s="63" t="s">
        <v>302</v>
      </c>
      <c r="B114" s="63" t="s">
        <v>57</v>
      </c>
      <c r="C114" s="104" t="s">
        <v>303</v>
      </c>
      <c r="D114" s="67">
        <f t="shared" si="13"/>
        <v>20000</v>
      </c>
      <c r="E114" s="67">
        <f t="shared" si="13"/>
        <v>0</v>
      </c>
      <c r="F114" s="67">
        <f t="shared" si="12"/>
        <v>20000</v>
      </c>
    </row>
    <row r="115" spans="1:6" ht="39">
      <c r="A115" s="63" t="s">
        <v>60</v>
      </c>
      <c r="B115" s="63" t="s">
        <v>57</v>
      </c>
      <c r="C115" s="104" t="s">
        <v>304</v>
      </c>
      <c r="D115" s="67">
        <v>20000</v>
      </c>
      <c r="E115" s="67">
        <v>0</v>
      </c>
      <c r="F115" s="67">
        <f t="shared" si="12"/>
        <v>20000</v>
      </c>
    </row>
    <row r="116" spans="1:6" ht="16.5" customHeight="1">
      <c r="A116" s="63" t="s">
        <v>211</v>
      </c>
      <c r="B116" s="63" t="s">
        <v>57</v>
      </c>
      <c r="C116" s="104" t="s">
        <v>305</v>
      </c>
      <c r="D116" s="67">
        <f>SUM(D117+D120+D122)</f>
        <v>1000</v>
      </c>
      <c r="E116" s="67">
        <f>SUM(E117+E120+E122)</f>
        <v>0</v>
      </c>
      <c r="F116" s="67">
        <f t="shared" si="12"/>
        <v>1000</v>
      </c>
    </row>
    <row r="117" spans="1:6" ht="27.75" customHeight="1">
      <c r="A117" s="63" t="s">
        <v>434</v>
      </c>
      <c r="B117" s="63" t="s">
        <v>57</v>
      </c>
      <c r="C117" s="104" t="s">
        <v>440</v>
      </c>
      <c r="D117" s="67">
        <f>SUM(D118)</f>
        <v>0</v>
      </c>
      <c r="E117" s="67">
        <f>SUM(E118)</f>
        <v>0</v>
      </c>
      <c r="F117" s="67">
        <f>SUM(D117-E117)</f>
        <v>0</v>
      </c>
    </row>
    <row r="118" spans="1:6" ht="93.75" customHeight="1">
      <c r="A118" s="63" t="s">
        <v>436</v>
      </c>
      <c r="B118" s="63" t="s">
        <v>57</v>
      </c>
      <c r="C118" s="104" t="s">
        <v>441</v>
      </c>
      <c r="D118" s="67">
        <f>SUM(D119)</f>
        <v>0</v>
      </c>
      <c r="E118" s="67">
        <f>SUM(E119)</f>
        <v>0</v>
      </c>
      <c r="F118" s="67">
        <f>SUM(D118-E118)</f>
        <v>0</v>
      </c>
    </row>
    <row r="119" spans="1:6" ht="45" customHeight="1">
      <c r="A119" s="63" t="s">
        <v>191</v>
      </c>
      <c r="B119" s="63" t="s">
        <v>57</v>
      </c>
      <c r="C119" s="104" t="s">
        <v>442</v>
      </c>
      <c r="D119" s="67">
        <v>0</v>
      </c>
      <c r="E119" s="67">
        <v>0</v>
      </c>
      <c r="F119" s="67">
        <f>SUM(D119-E119)</f>
        <v>0</v>
      </c>
    </row>
    <row r="120" spans="1:6" ht="93" customHeight="1">
      <c r="A120" s="63" t="s">
        <v>283</v>
      </c>
      <c r="B120" s="63" t="s">
        <v>57</v>
      </c>
      <c r="C120" s="104" t="s">
        <v>306</v>
      </c>
      <c r="D120" s="67">
        <f>SUM(D121)</f>
        <v>1000</v>
      </c>
      <c r="E120" s="67">
        <f>SUM(E121)</f>
        <v>0</v>
      </c>
      <c r="F120" s="67">
        <f>SUM(D120-E120)</f>
        <v>1000</v>
      </c>
    </row>
    <row r="121" spans="1:6" ht="18" customHeight="1">
      <c r="A121" s="63" t="s">
        <v>146</v>
      </c>
      <c r="B121" s="63" t="s">
        <v>57</v>
      </c>
      <c r="C121" s="104" t="s">
        <v>307</v>
      </c>
      <c r="D121" s="67">
        <v>1000</v>
      </c>
      <c r="E121" s="67">
        <v>0</v>
      </c>
      <c r="F121" s="67">
        <f>SUM(D121-E121)</f>
        <v>1000</v>
      </c>
    </row>
    <row r="122" spans="1:6" ht="81" customHeight="1">
      <c r="A122" s="63" t="s">
        <v>215</v>
      </c>
      <c r="B122" s="63" t="s">
        <v>57</v>
      </c>
      <c r="C122" s="104" t="s">
        <v>427</v>
      </c>
      <c r="D122" s="67">
        <f>SUM(D123)</f>
        <v>0</v>
      </c>
      <c r="E122" s="67">
        <f>SUM(E123)</f>
        <v>0</v>
      </c>
      <c r="F122" s="67">
        <f t="shared" si="12"/>
        <v>0</v>
      </c>
    </row>
    <row r="123" spans="1:6" ht="30" customHeight="1">
      <c r="A123" s="63" t="s">
        <v>191</v>
      </c>
      <c r="B123" s="63" t="s">
        <v>57</v>
      </c>
      <c r="C123" s="104" t="s">
        <v>432</v>
      </c>
      <c r="D123" s="67">
        <v>0</v>
      </c>
      <c r="E123" s="67">
        <v>0</v>
      </c>
      <c r="F123" s="67">
        <f t="shared" si="12"/>
        <v>0</v>
      </c>
    </row>
    <row r="124" spans="1:6" ht="16.5" customHeight="1">
      <c r="A124" s="63" t="s">
        <v>428</v>
      </c>
      <c r="B124" s="63" t="s">
        <v>57</v>
      </c>
      <c r="C124" s="104" t="s">
        <v>308</v>
      </c>
      <c r="D124" s="67">
        <f aca="true" t="shared" si="14" ref="D124:E128">SUM(D125)</f>
        <v>10000</v>
      </c>
      <c r="E124" s="67">
        <f t="shared" si="14"/>
        <v>0</v>
      </c>
      <c r="F124" s="67">
        <f aca="true" t="shared" si="15" ref="F124:F129">SUM(D124-E124)</f>
        <v>10000</v>
      </c>
    </row>
    <row r="125" spans="1:6" ht="26.25">
      <c r="A125" s="63" t="s">
        <v>429</v>
      </c>
      <c r="B125" s="63" t="s">
        <v>57</v>
      </c>
      <c r="C125" s="104" t="s">
        <v>309</v>
      </c>
      <c r="D125" s="67">
        <f t="shared" si="14"/>
        <v>10000</v>
      </c>
      <c r="E125" s="67">
        <f t="shared" si="14"/>
        <v>0</v>
      </c>
      <c r="F125" s="67">
        <f t="shared" si="15"/>
        <v>10000</v>
      </c>
    </row>
    <row r="126" spans="1:6" ht="52.5">
      <c r="A126" s="63" t="s">
        <v>430</v>
      </c>
      <c r="B126" s="63" t="s">
        <v>57</v>
      </c>
      <c r="C126" s="104" t="s">
        <v>310</v>
      </c>
      <c r="D126" s="67">
        <f t="shared" si="14"/>
        <v>10000</v>
      </c>
      <c r="E126" s="67">
        <f t="shared" si="14"/>
        <v>0</v>
      </c>
      <c r="F126" s="67">
        <f t="shared" si="15"/>
        <v>10000</v>
      </c>
    </row>
    <row r="127" spans="1:6" ht="39">
      <c r="A127" s="63" t="s">
        <v>431</v>
      </c>
      <c r="B127" s="63" t="s">
        <v>57</v>
      </c>
      <c r="C127" s="104" t="s">
        <v>311</v>
      </c>
      <c r="D127" s="67">
        <f t="shared" si="14"/>
        <v>10000</v>
      </c>
      <c r="E127" s="67">
        <f t="shared" si="14"/>
        <v>0</v>
      </c>
      <c r="F127" s="67">
        <f t="shared" si="15"/>
        <v>10000</v>
      </c>
    </row>
    <row r="128" spans="1:6" ht="113.25" customHeight="1">
      <c r="A128" s="63" t="s">
        <v>312</v>
      </c>
      <c r="B128" s="63" t="s">
        <v>57</v>
      </c>
      <c r="C128" s="104" t="s">
        <v>313</v>
      </c>
      <c r="D128" s="67">
        <f t="shared" si="14"/>
        <v>10000</v>
      </c>
      <c r="E128" s="67">
        <f t="shared" si="14"/>
        <v>0</v>
      </c>
      <c r="F128" s="67">
        <f t="shared" si="15"/>
        <v>10000</v>
      </c>
    </row>
    <row r="129" spans="1:6" ht="39">
      <c r="A129" s="63" t="s">
        <v>60</v>
      </c>
      <c r="B129" s="63" t="s">
        <v>57</v>
      </c>
      <c r="C129" s="104" t="s">
        <v>314</v>
      </c>
      <c r="D129" s="67">
        <v>10000</v>
      </c>
      <c r="E129" s="67">
        <v>0</v>
      </c>
      <c r="F129" s="67">
        <f t="shared" si="15"/>
        <v>10000</v>
      </c>
    </row>
    <row r="130" spans="1:6" ht="15" customHeight="1">
      <c r="A130" s="63" t="s">
        <v>67</v>
      </c>
      <c r="B130" s="63" t="s">
        <v>57</v>
      </c>
      <c r="C130" s="104" t="s">
        <v>315</v>
      </c>
      <c r="D130" s="67">
        <f aca="true" t="shared" si="16" ref="D130:E132">SUM(D131)</f>
        <v>3242800</v>
      </c>
      <c r="E130" s="67">
        <f t="shared" si="16"/>
        <v>675272.69</v>
      </c>
      <c r="F130" s="67">
        <f aca="true" t="shared" si="17" ref="F130:F153">SUM(D130-E130)</f>
        <v>2567527.31</v>
      </c>
    </row>
    <row r="131" spans="1:6" ht="16.5" customHeight="1">
      <c r="A131" s="63" t="s">
        <v>68</v>
      </c>
      <c r="B131" s="63" t="s">
        <v>57</v>
      </c>
      <c r="C131" s="104" t="s">
        <v>316</v>
      </c>
      <c r="D131" s="67">
        <f t="shared" si="16"/>
        <v>3242800</v>
      </c>
      <c r="E131" s="67">
        <f t="shared" si="16"/>
        <v>675272.69</v>
      </c>
      <c r="F131" s="67">
        <f t="shared" si="17"/>
        <v>2567527.31</v>
      </c>
    </row>
    <row r="132" spans="1:6" ht="26.25">
      <c r="A132" s="63" t="s">
        <v>460</v>
      </c>
      <c r="B132" s="63" t="s">
        <v>57</v>
      </c>
      <c r="C132" s="104" t="s">
        <v>317</v>
      </c>
      <c r="D132" s="67">
        <f t="shared" si="16"/>
        <v>3242800</v>
      </c>
      <c r="E132" s="67">
        <f t="shared" si="16"/>
        <v>675272.69</v>
      </c>
      <c r="F132" s="67">
        <f t="shared" si="17"/>
        <v>2567527.31</v>
      </c>
    </row>
    <row r="133" spans="1:6" ht="16.5" customHeight="1">
      <c r="A133" s="63" t="s">
        <v>69</v>
      </c>
      <c r="B133" s="63" t="s">
        <v>57</v>
      </c>
      <c r="C133" s="104" t="s">
        <v>318</v>
      </c>
      <c r="D133" s="67">
        <f>SUM(D134+D137+D139)</f>
        <v>3242800</v>
      </c>
      <c r="E133" s="67">
        <f>SUM(E134+E137+E139)</f>
        <v>675272.69</v>
      </c>
      <c r="F133" s="67">
        <f t="shared" si="17"/>
        <v>2567527.31</v>
      </c>
    </row>
    <row r="134" spans="1:6" ht="96" customHeight="1">
      <c r="A134" s="63" t="s">
        <v>324</v>
      </c>
      <c r="B134" s="63" t="s">
        <v>57</v>
      </c>
      <c r="C134" s="104" t="s">
        <v>319</v>
      </c>
      <c r="D134" s="67">
        <f>SUM(D135+D136)</f>
        <v>0</v>
      </c>
      <c r="E134" s="67">
        <f>SUM(E135+E136)</f>
        <v>0</v>
      </c>
      <c r="F134" s="67">
        <f t="shared" si="17"/>
        <v>0</v>
      </c>
    </row>
    <row r="135" spans="1:6" ht="16.5" customHeight="1">
      <c r="A135" s="63" t="s">
        <v>51</v>
      </c>
      <c r="B135" s="63" t="s">
        <v>57</v>
      </c>
      <c r="C135" s="104" t="s">
        <v>320</v>
      </c>
      <c r="D135" s="67">
        <v>0</v>
      </c>
      <c r="E135" s="67">
        <v>0</v>
      </c>
      <c r="F135" s="67">
        <f t="shared" si="17"/>
        <v>0</v>
      </c>
    </row>
    <row r="136" spans="1:6" ht="69" customHeight="1">
      <c r="A136" s="63" t="s">
        <v>321</v>
      </c>
      <c r="B136" s="63" t="s">
        <v>57</v>
      </c>
      <c r="C136" s="104" t="s">
        <v>322</v>
      </c>
      <c r="D136" s="67">
        <v>0</v>
      </c>
      <c r="E136" s="67">
        <v>0</v>
      </c>
      <c r="F136" s="67">
        <f>SUM(D136-E136)</f>
        <v>0</v>
      </c>
    </row>
    <row r="137" spans="1:6" ht="96" customHeight="1">
      <c r="A137" s="63" t="s">
        <v>323</v>
      </c>
      <c r="B137" s="63" t="s">
        <v>57</v>
      </c>
      <c r="C137" s="104" t="s">
        <v>456</v>
      </c>
      <c r="D137" s="67">
        <f>SUM(D138)</f>
        <v>3242800</v>
      </c>
      <c r="E137" s="67">
        <f>SUM(E138)</f>
        <v>675272.69</v>
      </c>
      <c r="F137" s="67">
        <f>SUM(D137-E137)</f>
        <v>2567527.31</v>
      </c>
    </row>
    <row r="138" spans="1:6" ht="68.25" customHeight="1">
      <c r="A138" s="63" t="s">
        <v>321</v>
      </c>
      <c r="B138" s="63" t="s">
        <v>57</v>
      </c>
      <c r="C138" s="104" t="s">
        <v>457</v>
      </c>
      <c r="D138" s="67">
        <v>3242800</v>
      </c>
      <c r="E138" s="67">
        <v>675272.69</v>
      </c>
      <c r="F138" s="67">
        <f>SUM(D138-E138)</f>
        <v>2567527.31</v>
      </c>
    </row>
    <row r="139" spans="1:6" ht="96" customHeight="1">
      <c r="A139" s="63" t="s">
        <v>325</v>
      </c>
      <c r="B139" s="63" t="s">
        <v>57</v>
      </c>
      <c r="C139" s="104" t="s">
        <v>458</v>
      </c>
      <c r="D139" s="67">
        <f>SUM(D140)</f>
        <v>0</v>
      </c>
      <c r="E139" s="67">
        <f>SUM(E140)</f>
        <v>0</v>
      </c>
      <c r="F139" s="67">
        <f>SUM(D139-E139)</f>
        <v>0</v>
      </c>
    </row>
    <row r="140" spans="1:6" ht="68.25" customHeight="1">
      <c r="A140" s="63" t="s">
        <v>321</v>
      </c>
      <c r="B140" s="63" t="s">
        <v>57</v>
      </c>
      <c r="C140" s="104" t="s">
        <v>459</v>
      </c>
      <c r="D140" s="67">
        <v>0</v>
      </c>
      <c r="E140" s="67">
        <v>0</v>
      </c>
      <c r="F140" s="67">
        <f>SUM(D140-E140)</f>
        <v>0</v>
      </c>
    </row>
    <row r="141" spans="1:6" ht="17.25" customHeight="1">
      <c r="A141" s="63" t="s">
        <v>372</v>
      </c>
      <c r="B141" s="63" t="s">
        <v>57</v>
      </c>
      <c r="C141" s="104" t="s">
        <v>373</v>
      </c>
      <c r="D141" s="67">
        <f aca="true" t="shared" si="18" ref="D141:E144">SUM(D142)</f>
        <v>32000</v>
      </c>
      <c r="E141" s="67">
        <f t="shared" si="18"/>
        <v>2562</v>
      </c>
      <c r="F141" s="67">
        <f t="shared" si="17"/>
        <v>29438</v>
      </c>
    </row>
    <row r="142" spans="1:6" ht="18" customHeight="1">
      <c r="A142" s="63" t="s">
        <v>374</v>
      </c>
      <c r="B142" s="63" t="s">
        <v>57</v>
      </c>
      <c r="C142" s="104" t="s">
        <v>375</v>
      </c>
      <c r="D142" s="67">
        <f t="shared" si="18"/>
        <v>32000</v>
      </c>
      <c r="E142" s="67">
        <f t="shared" si="18"/>
        <v>2562</v>
      </c>
      <c r="F142" s="67">
        <f t="shared" si="17"/>
        <v>29438</v>
      </c>
    </row>
    <row r="143" spans="1:6" ht="39">
      <c r="A143" s="63" t="s">
        <v>212</v>
      </c>
      <c r="B143" s="63" t="s">
        <v>57</v>
      </c>
      <c r="C143" s="104" t="s">
        <v>376</v>
      </c>
      <c r="D143" s="67">
        <f t="shared" si="18"/>
        <v>32000</v>
      </c>
      <c r="E143" s="67">
        <f t="shared" si="18"/>
        <v>2562</v>
      </c>
      <c r="F143" s="67">
        <f t="shared" si="17"/>
        <v>29438</v>
      </c>
    </row>
    <row r="144" spans="1:6" ht="16.5" customHeight="1">
      <c r="A144" s="63" t="s">
        <v>211</v>
      </c>
      <c r="B144" s="63" t="s">
        <v>57</v>
      </c>
      <c r="C144" s="104" t="s">
        <v>377</v>
      </c>
      <c r="D144" s="67">
        <f t="shared" si="18"/>
        <v>32000</v>
      </c>
      <c r="E144" s="67">
        <f t="shared" si="18"/>
        <v>2562</v>
      </c>
      <c r="F144" s="67">
        <f t="shared" si="17"/>
        <v>29438</v>
      </c>
    </row>
    <row r="145" spans="1:6" ht="82.5" customHeight="1">
      <c r="A145" s="63" t="s">
        <v>378</v>
      </c>
      <c r="B145" s="63" t="s">
        <v>57</v>
      </c>
      <c r="C145" s="104" t="s">
        <v>379</v>
      </c>
      <c r="D145" s="67">
        <f>SUM(D146)</f>
        <v>32000</v>
      </c>
      <c r="E145" s="67">
        <f>SUM(E146)</f>
        <v>2562</v>
      </c>
      <c r="F145" s="67">
        <f t="shared" si="17"/>
        <v>29438</v>
      </c>
    </row>
    <row r="146" spans="1:6" ht="26.25">
      <c r="A146" s="63" t="s">
        <v>380</v>
      </c>
      <c r="B146" s="63" t="s">
        <v>57</v>
      </c>
      <c r="C146" s="104" t="s">
        <v>381</v>
      </c>
      <c r="D146" s="67">
        <v>32000</v>
      </c>
      <c r="E146" s="67">
        <v>2562</v>
      </c>
      <c r="F146" s="67">
        <f t="shared" si="17"/>
        <v>29438</v>
      </c>
    </row>
    <row r="147" spans="1:6" ht="16.5" customHeight="1">
      <c r="A147" s="63" t="s">
        <v>382</v>
      </c>
      <c r="B147" s="63" t="s">
        <v>57</v>
      </c>
      <c r="C147" s="104" t="s">
        <v>394</v>
      </c>
      <c r="D147" s="67">
        <f aca="true" t="shared" si="19" ref="D147:E150">SUM(D148)</f>
        <v>39900</v>
      </c>
      <c r="E147" s="67">
        <f t="shared" si="19"/>
        <v>0</v>
      </c>
      <c r="F147" s="67">
        <f t="shared" si="17"/>
        <v>39900</v>
      </c>
    </row>
    <row r="148" spans="1:6" ht="26.25">
      <c r="A148" s="63" t="s">
        <v>383</v>
      </c>
      <c r="B148" s="63" t="s">
        <v>57</v>
      </c>
      <c r="C148" s="104" t="s">
        <v>384</v>
      </c>
      <c r="D148" s="67">
        <f t="shared" si="19"/>
        <v>39900</v>
      </c>
      <c r="E148" s="67">
        <f t="shared" si="19"/>
        <v>0</v>
      </c>
      <c r="F148" s="67">
        <f t="shared" si="17"/>
        <v>39900</v>
      </c>
    </row>
    <row r="149" spans="1:6" ht="39">
      <c r="A149" s="63" t="s">
        <v>385</v>
      </c>
      <c r="B149" s="63" t="s">
        <v>57</v>
      </c>
      <c r="C149" s="104" t="s">
        <v>386</v>
      </c>
      <c r="D149" s="67">
        <f t="shared" si="19"/>
        <v>39900</v>
      </c>
      <c r="E149" s="67">
        <f t="shared" si="19"/>
        <v>0</v>
      </c>
      <c r="F149" s="67">
        <f t="shared" si="17"/>
        <v>39900</v>
      </c>
    </row>
    <row r="150" spans="1:6" ht="39">
      <c r="A150" s="63" t="s">
        <v>387</v>
      </c>
      <c r="B150" s="63" t="s">
        <v>57</v>
      </c>
      <c r="C150" s="104" t="s">
        <v>388</v>
      </c>
      <c r="D150" s="67">
        <f t="shared" si="19"/>
        <v>39900</v>
      </c>
      <c r="E150" s="67">
        <f t="shared" si="19"/>
        <v>0</v>
      </c>
      <c r="F150" s="67">
        <f t="shared" si="17"/>
        <v>39900</v>
      </c>
    </row>
    <row r="151" spans="1:6" ht="124.5" customHeight="1">
      <c r="A151" s="63" t="s">
        <v>389</v>
      </c>
      <c r="B151" s="63" t="s">
        <v>57</v>
      </c>
      <c r="C151" s="104" t="s">
        <v>390</v>
      </c>
      <c r="D151" s="67">
        <f>SUM(D152+D153)</f>
        <v>39900</v>
      </c>
      <c r="E151" s="67">
        <f>SUM(E152+E153)</f>
        <v>0</v>
      </c>
      <c r="F151" s="67">
        <f t="shared" si="17"/>
        <v>39900</v>
      </c>
    </row>
    <row r="152" spans="1:6" ht="71.25" customHeight="1">
      <c r="A152" s="63" t="s">
        <v>391</v>
      </c>
      <c r="B152" s="63" t="s">
        <v>57</v>
      </c>
      <c r="C152" s="104" t="s">
        <v>392</v>
      </c>
      <c r="D152" s="67">
        <v>19900</v>
      </c>
      <c r="E152" s="67">
        <v>0</v>
      </c>
      <c r="F152" s="67">
        <f t="shared" si="17"/>
        <v>19900</v>
      </c>
    </row>
    <row r="153" spans="1:6" ht="42" customHeight="1">
      <c r="A153" s="63" t="s">
        <v>60</v>
      </c>
      <c r="B153" s="63" t="s">
        <v>57</v>
      </c>
      <c r="C153" s="104" t="s">
        <v>393</v>
      </c>
      <c r="D153" s="67">
        <v>20000</v>
      </c>
      <c r="E153" s="67">
        <v>0</v>
      </c>
      <c r="F153" s="67">
        <f t="shared" si="17"/>
        <v>20000</v>
      </c>
    </row>
    <row r="154" spans="1:6" s="110" customFormat="1" ht="26.25">
      <c r="A154" s="107" t="s">
        <v>150</v>
      </c>
      <c r="B154" s="107" t="s">
        <v>57</v>
      </c>
      <c r="C154" s="108" t="s">
        <v>395</v>
      </c>
      <c r="D154" s="109">
        <f aca="true" t="shared" si="20" ref="D154:E157">SUM(D155)</f>
        <v>89400</v>
      </c>
      <c r="E154" s="109">
        <f t="shared" si="20"/>
        <v>8338.36</v>
      </c>
      <c r="F154" s="109">
        <f aca="true" t="shared" si="21" ref="F154:F163">SUM(D154-E154)</f>
        <v>81061.64</v>
      </c>
    </row>
    <row r="155" spans="1:6" ht="15" customHeight="1">
      <c r="A155" s="63" t="s">
        <v>58</v>
      </c>
      <c r="B155" s="63" t="s">
        <v>57</v>
      </c>
      <c r="C155" s="104" t="s">
        <v>396</v>
      </c>
      <c r="D155" s="67">
        <f t="shared" si="20"/>
        <v>89400</v>
      </c>
      <c r="E155" s="67">
        <f t="shared" si="20"/>
        <v>8338.36</v>
      </c>
      <c r="F155" s="67">
        <f t="shared" si="21"/>
        <v>81061.64</v>
      </c>
    </row>
    <row r="156" spans="1:6" ht="66">
      <c r="A156" s="63" t="s">
        <v>59</v>
      </c>
      <c r="B156" s="63" t="s">
        <v>57</v>
      </c>
      <c r="C156" s="104" t="s">
        <v>397</v>
      </c>
      <c r="D156" s="67">
        <f t="shared" si="20"/>
        <v>89400</v>
      </c>
      <c r="E156" s="67">
        <f t="shared" si="20"/>
        <v>8338.36</v>
      </c>
      <c r="F156" s="67">
        <f t="shared" si="21"/>
        <v>81061.64</v>
      </c>
    </row>
    <row r="157" spans="1:6" ht="39">
      <c r="A157" s="63" t="s">
        <v>399</v>
      </c>
      <c r="B157" s="63" t="s">
        <v>57</v>
      </c>
      <c r="C157" s="104" t="s">
        <v>398</v>
      </c>
      <c r="D157" s="67">
        <f t="shared" si="20"/>
        <v>89400</v>
      </c>
      <c r="E157" s="67">
        <f t="shared" si="20"/>
        <v>8338.36</v>
      </c>
      <c r="F157" s="67">
        <f t="shared" si="21"/>
        <v>81061.64</v>
      </c>
    </row>
    <row r="158" spans="1:6" ht="15" customHeight="1">
      <c r="A158" s="63" t="s">
        <v>400</v>
      </c>
      <c r="B158" s="63" t="s">
        <v>57</v>
      </c>
      <c r="C158" s="104" t="s">
        <v>401</v>
      </c>
      <c r="D158" s="67">
        <f>SUM(D159+D162)</f>
        <v>89400</v>
      </c>
      <c r="E158" s="67">
        <f>SUM(E159+E162)</f>
        <v>8338.36</v>
      </c>
      <c r="F158" s="67">
        <f t="shared" si="21"/>
        <v>81061.64</v>
      </c>
    </row>
    <row r="159" spans="1:6" ht="81" customHeight="1">
      <c r="A159" s="63" t="s">
        <v>402</v>
      </c>
      <c r="B159" s="63" t="s">
        <v>57</v>
      </c>
      <c r="C159" s="104" t="s">
        <v>403</v>
      </c>
      <c r="D159" s="67">
        <f>SUM(D160:D161)</f>
        <v>86400</v>
      </c>
      <c r="E159" s="67">
        <f>SUM(E160:E161)</f>
        <v>8338.36</v>
      </c>
      <c r="F159" s="67">
        <f t="shared" si="21"/>
        <v>78061.64</v>
      </c>
    </row>
    <row r="160" spans="1:6" ht="26.25">
      <c r="A160" s="63" t="s">
        <v>155</v>
      </c>
      <c r="B160" s="63" t="s">
        <v>57</v>
      </c>
      <c r="C160" s="104" t="s">
        <v>404</v>
      </c>
      <c r="D160" s="67">
        <v>66400</v>
      </c>
      <c r="E160" s="67">
        <v>6868.17</v>
      </c>
      <c r="F160" s="67">
        <f t="shared" si="21"/>
        <v>59531.83</v>
      </c>
    </row>
    <row r="161" spans="1:6" ht="54" customHeight="1">
      <c r="A161" s="63" t="s">
        <v>405</v>
      </c>
      <c r="B161" s="63" t="s">
        <v>57</v>
      </c>
      <c r="C161" s="104" t="s">
        <v>406</v>
      </c>
      <c r="D161" s="67">
        <v>20000</v>
      </c>
      <c r="E161" s="67">
        <v>1470.19</v>
      </c>
      <c r="F161" s="67">
        <f t="shared" si="21"/>
        <v>18529.81</v>
      </c>
    </row>
    <row r="162" spans="1:6" ht="78.75">
      <c r="A162" s="63" t="s">
        <v>407</v>
      </c>
      <c r="B162" s="63" t="s">
        <v>57</v>
      </c>
      <c r="C162" s="104" t="s">
        <v>408</v>
      </c>
      <c r="D162" s="67">
        <f>SUM(D163)</f>
        <v>3000</v>
      </c>
      <c r="E162" s="67">
        <f>SUM(E163)</f>
        <v>0</v>
      </c>
      <c r="F162" s="67">
        <f t="shared" si="21"/>
        <v>3000</v>
      </c>
    </row>
    <row r="163" spans="1:6" ht="39">
      <c r="A163" s="63" t="s">
        <v>191</v>
      </c>
      <c r="B163" s="63" t="s">
        <v>57</v>
      </c>
      <c r="C163" s="104" t="s">
        <v>409</v>
      </c>
      <c r="D163" s="67">
        <v>3000</v>
      </c>
      <c r="E163" s="67">
        <v>0</v>
      </c>
      <c r="F163" s="67">
        <f t="shared" si="21"/>
        <v>3000</v>
      </c>
    </row>
    <row r="164" spans="1:6" ht="26.25">
      <c r="A164" s="63" t="s">
        <v>70</v>
      </c>
      <c r="B164" s="63" t="s">
        <v>71</v>
      </c>
      <c r="C164" s="104" t="s">
        <v>72</v>
      </c>
      <c r="D164" s="67">
        <v>0</v>
      </c>
      <c r="E164" s="67">
        <f>SUM(Доходы!E15-Расходы!E8)</f>
        <v>-535651.5899999996</v>
      </c>
      <c r="F164" s="67" t="s">
        <v>73</v>
      </c>
    </row>
    <row r="165" spans="1:7" ht="12.75">
      <c r="A165" s="96"/>
      <c r="B165" s="96"/>
      <c r="C165" s="105"/>
      <c r="D165" s="97"/>
      <c r="E165" s="97"/>
      <c r="F165" s="97"/>
      <c r="G165" s="96"/>
    </row>
    <row r="166" spans="1:7" ht="12.75">
      <c r="A166" s="96"/>
      <c r="B166" s="96"/>
      <c r="C166" s="105"/>
      <c r="D166" s="97"/>
      <c r="E166" s="97"/>
      <c r="F166" s="97"/>
      <c r="G166" s="96"/>
    </row>
  </sheetData>
  <sheetProtection/>
  <printOptions/>
  <pageMargins left="0.41" right="0.38" top="0.3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="80" zoomScaleNormal="80" zoomScalePageLayoutView="0" workbookViewId="0" topLeftCell="A11">
      <selection activeCell="A30" sqref="A30"/>
    </sheetView>
  </sheetViews>
  <sheetFormatPr defaultColWidth="9.140625" defaultRowHeight="12.75"/>
  <cols>
    <col min="1" max="1" width="29.57421875" style="3" customWidth="1"/>
    <col min="2" max="2" width="4.8515625" style="1" customWidth="1"/>
    <col min="3" max="3" width="24.421875" style="1" customWidth="1"/>
    <col min="4" max="5" width="13.8515625" style="2" customWidth="1"/>
    <col min="6" max="6" width="13.57421875" style="2" customWidth="1"/>
    <col min="7" max="16384" width="9.140625" style="1" customWidth="1"/>
  </cols>
  <sheetData>
    <row r="1" spans="1:6" ht="13.5">
      <c r="A1" s="32" t="s">
        <v>74</v>
      </c>
      <c r="B1" s="32"/>
      <c r="C1" s="32"/>
      <c r="D1" s="32"/>
      <c r="E1" s="32"/>
      <c r="F1" s="32"/>
    </row>
    <row r="2" spans="1:6" ht="26.25">
      <c r="A2" s="33"/>
      <c r="B2" s="34"/>
      <c r="C2" s="35" t="s">
        <v>75</v>
      </c>
      <c r="D2" s="36"/>
      <c r="E2" s="37" t="s">
        <v>76</v>
      </c>
      <c r="F2" s="37" t="s">
        <v>77</v>
      </c>
    </row>
    <row r="3" spans="1:6" ht="12.75">
      <c r="A3" s="38"/>
      <c r="B3" s="8"/>
      <c r="C3" s="39" t="s">
        <v>78</v>
      </c>
      <c r="D3" s="40" t="s">
        <v>54</v>
      </c>
      <c r="E3" s="41"/>
      <c r="F3" s="41"/>
    </row>
    <row r="4" spans="1:6" ht="12.75">
      <c r="A4" s="42" t="s">
        <v>14</v>
      </c>
      <c r="B4" s="43" t="s">
        <v>17</v>
      </c>
      <c r="C4" s="44" t="s">
        <v>79</v>
      </c>
      <c r="D4" s="40" t="s">
        <v>56</v>
      </c>
      <c r="E4" s="41"/>
      <c r="F4" s="41"/>
    </row>
    <row r="5" spans="1:6" ht="12.75">
      <c r="A5" s="45"/>
      <c r="B5" s="43" t="s">
        <v>18</v>
      </c>
      <c r="C5" s="39" t="s">
        <v>19</v>
      </c>
      <c r="D5" s="46" t="s">
        <v>23</v>
      </c>
      <c r="E5" s="41"/>
      <c r="F5" s="41"/>
    </row>
    <row r="6" spans="1:6" ht="12.75">
      <c r="A6" s="45"/>
      <c r="B6" s="43" t="s">
        <v>21</v>
      </c>
      <c r="C6" s="44" t="s">
        <v>22</v>
      </c>
      <c r="D6" s="40"/>
      <c r="E6" s="41"/>
      <c r="F6" s="41"/>
    </row>
    <row r="7" spans="1:6" ht="12.75">
      <c r="A7" s="47">
        <v>1</v>
      </c>
      <c r="B7" s="30">
        <v>2</v>
      </c>
      <c r="C7" s="31">
        <v>3</v>
      </c>
      <c r="D7" s="48">
        <v>4</v>
      </c>
      <c r="E7" s="48">
        <v>5</v>
      </c>
      <c r="F7" s="48">
        <v>6</v>
      </c>
    </row>
    <row r="8" spans="1:6" ht="26.25">
      <c r="A8" s="63" t="s">
        <v>80</v>
      </c>
      <c r="B8" s="63" t="s">
        <v>81</v>
      </c>
      <c r="C8" s="113" t="s">
        <v>72</v>
      </c>
      <c r="D8" s="67">
        <f>SUM(D10)</f>
        <v>0</v>
      </c>
      <c r="E8" s="67">
        <f>SUM(E10)</f>
        <v>535651.5900000001</v>
      </c>
      <c r="F8" s="67">
        <f>D8-E8</f>
        <v>-535651.5900000001</v>
      </c>
    </row>
    <row r="9" spans="1:6" ht="39">
      <c r="A9" s="63" t="s">
        <v>443</v>
      </c>
      <c r="B9" s="63" t="s">
        <v>82</v>
      </c>
      <c r="C9" s="113" t="s">
        <v>72</v>
      </c>
      <c r="D9" s="67">
        <v>0</v>
      </c>
      <c r="E9" s="67">
        <v>0</v>
      </c>
      <c r="F9" s="67">
        <f>D9-E9</f>
        <v>0</v>
      </c>
    </row>
    <row r="10" spans="1:6" ht="26.25">
      <c r="A10" s="63" t="s">
        <v>83</v>
      </c>
      <c r="B10" s="63" t="s">
        <v>84</v>
      </c>
      <c r="C10" s="63" t="s">
        <v>415</v>
      </c>
      <c r="D10" s="67">
        <f>SUM(D11+D15)</f>
        <v>0</v>
      </c>
      <c r="E10" s="67">
        <f>SUM(E11+E15)</f>
        <v>535651.5900000001</v>
      </c>
      <c r="F10" s="67">
        <f>D10-E10</f>
        <v>-535651.5900000001</v>
      </c>
    </row>
    <row r="11" spans="1:6" ht="26.25">
      <c r="A11" s="63" t="s">
        <v>85</v>
      </c>
      <c r="B11" s="63" t="s">
        <v>86</v>
      </c>
      <c r="C11" s="63" t="s">
        <v>416</v>
      </c>
      <c r="D11" s="67">
        <f aca="true" t="shared" si="0" ref="D11:E13">SUM(D12)</f>
        <v>-15002000</v>
      </c>
      <c r="E11" s="67">
        <f t="shared" si="0"/>
        <v>-1877763.74</v>
      </c>
      <c r="F11" s="67" t="s">
        <v>73</v>
      </c>
    </row>
    <row r="12" spans="1:6" ht="26.25">
      <c r="A12" s="63" t="s">
        <v>87</v>
      </c>
      <c r="B12" s="63" t="s">
        <v>86</v>
      </c>
      <c r="C12" s="63" t="s">
        <v>417</v>
      </c>
      <c r="D12" s="67">
        <f t="shared" si="0"/>
        <v>-15002000</v>
      </c>
      <c r="E12" s="67">
        <f t="shared" si="0"/>
        <v>-1877763.74</v>
      </c>
      <c r="F12" s="67" t="s">
        <v>73</v>
      </c>
    </row>
    <row r="13" spans="1:6" ht="26.25">
      <c r="A13" s="63" t="s">
        <v>88</v>
      </c>
      <c r="B13" s="63" t="s">
        <v>86</v>
      </c>
      <c r="C13" s="63" t="s">
        <v>418</v>
      </c>
      <c r="D13" s="67">
        <f t="shared" si="0"/>
        <v>-15002000</v>
      </c>
      <c r="E13" s="67">
        <f t="shared" si="0"/>
        <v>-1877763.74</v>
      </c>
      <c r="F13" s="67" t="s">
        <v>73</v>
      </c>
    </row>
    <row r="14" spans="1:6" ht="39">
      <c r="A14" s="63" t="s">
        <v>89</v>
      </c>
      <c r="B14" s="63" t="s">
        <v>86</v>
      </c>
      <c r="C14" s="63" t="s">
        <v>419</v>
      </c>
      <c r="D14" s="67">
        <f>-SUM(Доходы!D15)</f>
        <v>-15002000</v>
      </c>
      <c r="E14" s="67">
        <v>-1877763.74</v>
      </c>
      <c r="F14" s="67" t="s">
        <v>73</v>
      </c>
    </row>
    <row r="15" spans="1:6" ht="26.25">
      <c r="A15" s="63" t="s">
        <v>90</v>
      </c>
      <c r="B15" s="63" t="s">
        <v>91</v>
      </c>
      <c r="C15" s="63" t="s">
        <v>420</v>
      </c>
      <c r="D15" s="67">
        <f aca="true" t="shared" si="1" ref="D15:E17">SUM(D16)</f>
        <v>15002000</v>
      </c>
      <c r="E15" s="67">
        <f t="shared" si="1"/>
        <v>2413415.33</v>
      </c>
      <c r="F15" s="67" t="s">
        <v>73</v>
      </c>
    </row>
    <row r="16" spans="1:6" ht="26.25">
      <c r="A16" s="63" t="s">
        <v>92</v>
      </c>
      <c r="B16" s="63" t="s">
        <v>91</v>
      </c>
      <c r="C16" s="63" t="s">
        <v>421</v>
      </c>
      <c r="D16" s="67">
        <f t="shared" si="1"/>
        <v>15002000</v>
      </c>
      <c r="E16" s="67">
        <f t="shared" si="1"/>
        <v>2413415.33</v>
      </c>
      <c r="F16" s="67" t="s">
        <v>73</v>
      </c>
    </row>
    <row r="17" spans="1:6" ht="26.25">
      <c r="A17" s="63" t="s">
        <v>93</v>
      </c>
      <c r="B17" s="63" t="s">
        <v>91</v>
      </c>
      <c r="C17" s="63" t="s">
        <v>422</v>
      </c>
      <c r="D17" s="67">
        <f t="shared" si="1"/>
        <v>15002000</v>
      </c>
      <c r="E17" s="67">
        <f t="shared" si="1"/>
        <v>2413415.33</v>
      </c>
      <c r="F17" s="67" t="s">
        <v>73</v>
      </c>
    </row>
    <row r="18" spans="1:6" ht="39">
      <c r="A18" s="63" t="s">
        <v>94</v>
      </c>
      <c r="B18" s="63" t="s">
        <v>91</v>
      </c>
      <c r="C18" s="63" t="s">
        <v>423</v>
      </c>
      <c r="D18" s="67">
        <f>SUM(Расходы!D8)</f>
        <v>15002000</v>
      </c>
      <c r="E18" s="67">
        <v>2413415.33</v>
      </c>
      <c r="F18" s="67" t="s">
        <v>73</v>
      </c>
    </row>
    <row r="21" spans="1:6" ht="41.25">
      <c r="A21" s="49" t="s">
        <v>410</v>
      </c>
      <c r="B21" s="50"/>
      <c r="C21" s="50"/>
      <c r="D21" s="50"/>
      <c r="E21" s="111" t="s">
        <v>411</v>
      </c>
      <c r="F21" s="51"/>
    </row>
    <row r="22" spans="1:6" ht="10.5" customHeight="1">
      <c r="A22" s="50"/>
      <c r="B22" s="50"/>
      <c r="C22" s="50"/>
      <c r="D22" s="50"/>
      <c r="E22" s="50"/>
      <c r="F22" s="51"/>
    </row>
    <row r="23" spans="1:6" ht="13.5">
      <c r="A23" s="50"/>
      <c r="B23" s="50"/>
      <c r="C23" s="50"/>
      <c r="D23" s="50"/>
      <c r="E23" s="50"/>
      <c r="F23" s="51"/>
    </row>
    <row r="24" spans="1:6" ht="27">
      <c r="A24" s="112" t="s">
        <v>412</v>
      </c>
      <c r="B24" s="50"/>
      <c r="C24" s="50"/>
      <c r="D24" s="50"/>
      <c r="E24" s="111" t="s">
        <v>413</v>
      </c>
      <c r="F24" s="51"/>
    </row>
    <row r="25" spans="1:6" ht="13.5">
      <c r="A25" s="50"/>
      <c r="B25" s="50"/>
      <c r="C25" s="50"/>
      <c r="D25" s="50"/>
      <c r="E25" s="50"/>
      <c r="F25" s="51"/>
    </row>
    <row r="26" spans="1:6" ht="13.5">
      <c r="A26" s="50"/>
      <c r="B26" s="50"/>
      <c r="C26" s="50"/>
      <c r="D26" s="50"/>
      <c r="E26" s="50"/>
      <c r="F26" s="51"/>
    </row>
    <row r="27" spans="1:6" ht="13.5">
      <c r="A27" s="50" t="s">
        <v>95</v>
      </c>
      <c r="B27" s="50"/>
      <c r="C27" s="50"/>
      <c r="D27" s="50"/>
      <c r="E27" s="50" t="s">
        <v>414</v>
      </c>
      <c r="F27" s="51"/>
    </row>
    <row r="28" spans="1:6" ht="13.5">
      <c r="A28" s="50"/>
      <c r="B28" s="50"/>
      <c r="C28" s="50"/>
      <c r="D28" s="50"/>
      <c r="E28" s="50"/>
      <c r="F28" s="51"/>
    </row>
    <row r="29" spans="1:6" ht="13.5">
      <c r="A29" s="52">
        <v>42807</v>
      </c>
      <c r="B29" s="50"/>
      <c r="C29" s="50"/>
      <c r="D29" s="50"/>
      <c r="E29" s="50"/>
      <c r="F29" s="51"/>
    </row>
  </sheetData>
  <sheetProtection/>
  <printOptions/>
  <pageMargins left="0.37" right="0.3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Надя</cp:lastModifiedBy>
  <cp:lastPrinted>2016-07-26T08:26:09Z</cp:lastPrinted>
  <dcterms:created xsi:type="dcterms:W3CDTF">2016-07-21T12:06:35Z</dcterms:created>
  <dcterms:modified xsi:type="dcterms:W3CDTF">2017-05-18T06:57:34Z</dcterms:modified>
  <cp:category/>
  <cp:version/>
  <cp:contentType/>
  <cp:contentStatus/>
</cp:coreProperties>
</file>